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204aca934a1fbc/1 Private Daten/Pokerfreunde/"/>
    </mc:Choice>
  </mc:AlternateContent>
  <xr:revisionPtr revIDLastSave="0" documentId="8_{08277F0C-94B8-4CDA-88CD-C413DFA3C3DC}" xr6:coauthVersionLast="47" xr6:coauthVersionMax="47" xr10:uidLastSave="{00000000-0000-0000-0000-000000000000}"/>
  <bookViews>
    <workbookView xWindow="3045" yWindow="1035" windowWidth="28800" windowHeight="15435" firstSheet="16" activeTab="16" xr2:uid="{00000000-000D-0000-FFFF-FFFF00000000}"/>
  </bookViews>
  <sheets>
    <sheet name="2008-2009" sheetId="1" r:id="rId1"/>
    <sheet name="2010" sheetId="3" r:id="rId2"/>
    <sheet name="2011" sheetId="4" r:id="rId3"/>
    <sheet name="2012" sheetId="5" r:id="rId4"/>
    <sheet name="2013" sheetId="6" r:id="rId5"/>
    <sheet name="2014" sheetId="7" r:id="rId6"/>
    <sheet name="2015" sheetId="8" r:id="rId7"/>
    <sheet name="2016" sheetId="10" r:id="rId8"/>
    <sheet name="2017" sheetId="11" r:id="rId9"/>
    <sheet name="2018" sheetId="12" r:id="rId10"/>
    <sheet name="2019" sheetId="13" r:id="rId11"/>
    <sheet name="2020" sheetId="14" r:id="rId12"/>
    <sheet name="2021" sheetId="15" r:id="rId13"/>
    <sheet name="2022" sheetId="16" r:id="rId14"/>
    <sheet name="2023" sheetId="17" r:id="rId15"/>
    <sheet name="2024" sheetId="18" r:id="rId16"/>
    <sheet name="2025" sheetId="19" r:id="rId17"/>
    <sheet name="Ewige Bestenliste" sheetId="9" r:id="rId18"/>
  </sheets>
  <definedNames>
    <definedName name="_xlnm._FilterDatabase" localSheetId="0" hidden="1">'2008-2009'!$A$8:$U$8</definedName>
    <definedName name="_xlnm._FilterDatabase" localSheetId="1" hidden="1">'2010'!$A$8:$U$8</definedName>
    <definedName name="_xlnm._FilterDatabase" localSheetId="2" hidden="1">'2011'!$A$8:$U$8</definedName>
    <definedName name="_xlnm._FilterDatabase" localSheetId="3" hidden="1">'2012'!$A$8:$U$8</definedName>
    <definedName name="_xlnm._FilterDatabase" localSheetId="4" hidden="1">'2013'!$A$8:$AA$8</definedName>
    <definedName name="_xlnm._FilterDatabase" localSheetId="5" hidden="1">'2014'!$A$8:$AA$8</definedName>
    <definedName name="_xlnm._FilterDatabase" localSheetId="6" hidden="1">'2015'!$A$8:$AA$8</definedName>
    <definedName name="_xlnm._FilterDatabase" localSheetId="7" hidden="1">'2016'!$A$8:$AA$8</definedName>
    <definedName name="_xlnm._FilterDatabase" localSheetId="8" hidden="1">'2017'!$A$8:$AA$8</definedName>
    <definedName name="_xlnm._FilterDatabase" localSheetId="9" hidden="1">'2018'!$A$9:$AT$16</definedName>
    <definedName name="_xlnm._FilterDatabase" localSheetId="10" hidden="1">'2019'!$A$9:$AT$16</definedName>
    <definedName name="_xlnm._FilterDatabase" localSheetId="11" hidden="1">'2020'!$A$8:$AQ$8</definedName>
    <definedName name="_xlnm._FilterDatabase" localSheetId="12" hidden="1">'2021'!$A$8:$AQ$8</definedName>
    <definedName name="_xlnm._FilterDatabase" localSheetId="13" hidden="1">'2022'!$A$8:$AQ$8</definedName>
    <definedName name="_xlnm._FilterDatabase" localSheetId="14" hidden="1">'2023'!$A$8:$AQ$8</definedName>
    <definedName name="_xlnm._FilterDatabase" localSheetId="15" hidden="1">'2024'!$A$8:$AQ$8</definedName>
    <definedName name="_xlnm._FilterDatabase" localSheetId="16" hidden="1">'2025'!$A$8:$AQ$8</definedName>
    <definedName name="punkte" localSheetId="1">'2010'!$A$24:$E$32</definedName>
    <definedName name="punkte" localSheetId="2">'2011'!$A$24:$E$32</definedName>
    <definedName name="punkte" localSheetId="3">'2012'!$A$25:$E$33</definedName>
    <definedName name="punkte" localSheetId="4">'2013'!$A$25:$E$33</definedName>
    <definedName name="punkte" localSheetId="5">'2014'!$A$25:$E$33</definedName>
    <definedName name="punkte" localSheetId="6">'2015'!$A$25:$E$33</definedName>
    <definedName name="punkte" localSheetId="7">'2016'!$A$25:$E$33</definedName>
    <definedName name="punkte" localSheetId="8">'2017'!$A$23:$E$31</definedName>
    <definedName name="punkte" localSheetId="9">'2018'!$A$23:$E$31</definedName>
    <definedName name="punkte" localSheetId="10">'2019'!$A$23:$E$31</definedName>
    <definedName name="punkte" localSheetId="11">'2020'!$A$23:$E$31</definedName>
    <definedName name="punkte" localSheetId="12">'2021'!$A$23:$E$31</definedName>
    <definedName name="punkte" localSheetId="13">'2022'!$A$24:$E$32</definedName>
    <definedName name="punkte" localSheetId="14">'2023'!$A$24:$E$32</definedName>
    <definedName name="punkte" localSheetId="15">'2024'!$A$24:$E$32</definedName>
    <definedName name="punkte" localSheetId="16">'2025'!$A$24:$E$32</definedName>
    <definedName name="punkte">'2008-2009'!$A$41:$E$49</definedName>
    <definedName name="Wertung" localSheetId="1">'2010'!$A$24:$E$32</definedName>
    <definedName name="Wertung" localSheetId="2">'2011'!$A$24:$E$32</definedName>
    <definedName name="Wertung" localSheetId="3">'2012'!$A$25:$E$33</definedName>
    <definedName name="Wertung" localSheetId="4">'2013'!$A$25:$E$33</definedName>
    <definedName name="Wertung" localSheetId="5">'2014'!$A$25:$E$33</definedName>
    <definedName name="Wertung" localSheetId="6">'2015'!$A$25:$E$33</definedName>
    <definedName name="Wertung" localSheetId="7">'2016'!$A$25:$E$33</definedName>
    <definedName name="Wertung" localSheetId="8">'2017'!$A$23:$E$31</definedName>
    <definedName name="Wertung" localSheetId="9">'2018'!$A$23:$E$31</definedName>
    <definedName name="Wertung" localSheetId="10">'2019'!$A$23:$E$31</definedName>
    <definedName name="Wertung" localSheetId="11">'2020'!$A$23:$E$31</definedName>
    <definedName name="Wertung" localSheetId="12">'2021'!$A$23:$E$31</definedName>
    <definedName name="Wertung" localSheetId="13">'2022'!$A$24:$E$32</definedName>
    <definedName name="Wertung" localSheetId="14">'2023'!$A$24:$E$32</definedName>
    <definedName name="Wertung" localSheetId="15">'2024'!$A$24:$E$32</definedName>
    <definedName name="Wertung" localSheetId="16">'2025'!$A$24:$E$32</definedName>
    <definedName name="Wertung">'2008-2009'!$A$41:$E$49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D10" i="9" s="1"/>
  <c r="C10" i="9"/>
  <c r="E13" i="9"/>
  <c r="C13" i="9"/>
  <c r="E12" i="9"/>
  <c r="C12" i="9"/>
  <c r="AE30" i="19"/>
  <c r="AA30" i="19"/>
  <c r="X30" i="19"/>
  <c r="U30" i="19"/>
  <c r="R30" i="19"/>
  <c r="O30" i="19"/>
  <c r="AD30" i="19" s="1"/>
  <c r="AE29" i="19"/>
  <c r="AA29" i="19"/>
  <c r="X29" i="19"/>
  <c r="U29" i="19"/>
  <c r="R29" i="19"/>
  <c r="O29" i="19"/>
  <c r="AD29" i="19" s="1"/>
  <c r="AE28" i="19"/>
  <c r="AA28" i="19"/>
  <c r="X28" i="19"/>
  <c r="AD28" i="19" s="1"/>
  <c r="U28" i="19"/>
  <c r="R28" i="19"/>
  <c r="O28" i="19"/>
  <c r="AE27" i="19"/>
  <c r="AA27" i="19"/>
  <c r="X27" i="19"/>
  <c r="U27" i="19"/>
  <c r="AD27" i="19" s="1"/>
  <c r="R27" i="19"/>
  <c r="O27" i="19"/>
  <c r="AP17" i="19"/>
  <c r="AM17" i="19"/>
  <c r="AJ17" i="19"/>
  <c r="AG17" i="19"/>
  <c r="AD17" i="19"/>
  <c r="AA17" i="19"/>
  <c r="X17" i="19"/>
  <c r="U17" i="19"/>
  <c r="R17" i="19"/>
  <c r="O17" i="19"/>
  <c r="L17" i="19"/>
  <c r="I17" i="19"/>
  <c r="E17" i="19"/>
  <c r="D17" i="19" s="1"/>
  <c r="C17" i="19"/>
  <c r="AP16" i="19"/>
  <c r="AM16" i="19"/>
  <c r="AJ16" i="19"/>
  <c r="AG16" i="19"/>
  <c r="AD16" i="19"/>
  <c r="AA16" i="19"/>
  <c r="X16" i="19"/>
  <c r="U16" i="19"/>
  <c r="R16" i="19"/>
  <c r="O16" i="19"/>
  <c r="L16" i="19"/>
  <c r="I16" i="19"/>
  <c r="C16" i="19"/>
  <c r="AP15" i="19"/>
  <c r="AM15" i="19"/>
  <c r="AJ15" i="19"/>
  <c r="AG15" i="19"/>
  <c r="AD15" i="19"/>
  <c r="AA15" i="19"/>
  <c r="X15" i="19"/>
  <c r="U15" i="19"/>
  <c r="R15" i="19"/>
  <c r="O15" i="19"/>
  <c r="L15" i="19"/>
  <c r="I15" i="19"/>
  <c r="C15" i="19"/>
  <c r="AP14" i="19"/>
  <c r="AM14" i="19"/>
  <c r="AJ14" i="19"/>
  <c r="AG14" i="19"/>
  <c r="AD14" i="19"/>
  <c r="AA14" i="19"/>
  <c r="X14" i="19"/>
  <c r="U14" i="19"/>
  <c r="R14" i="19"/>
  <c r="O14" i="19"/>
  <c r="L14" i="19"/>
  <c r="I14" i="19"/>
  <c r="C14" i="19"/>
  <c r="AP13" i="19"/>
  <c r="AM13" i="19"/>
  <c r="AJ13" i="19"/>
  <c r="AG13" i="19"/>
  <c r="AD13" i="19"/>
  <c r="AA13" i="19"/>
  <c r="X13" i="19"/>
  <c r="U13" i="19"/>
  <c r="R13" i="19"/>
  <c r="O13" i="19"/>
  <c r="L13" i="19"/>
  <c r="I13" i="19"/>
  <c r="C13" i="19"/>
  <c r="AP12" i="19"/>
  <c r="AM12" i="19"/>
  <c r="AJ12" i="19"/>
  <c r="AG12" i="19"/>
  <c r="AD12" i="19"/>
  <c r="AA12" i="19"/>
  <c r="X12" i="19"/>
  <c r="U12" i="19"/>
  <c r="R12" i="19"/>
  <c r="O12" i="19"/>
  <c r="L12" i="19"/>
  <c r="I12" i="19"/>
  <c r="C12" i="19"/>
  <c r="AP11" i="19"/>
  <c r="AM11" i="19"/>
  <c r="AJ11" i="19"/>
  <c r="AG11" i="19"/>
  <c r="AD11" i="19"/>
  <c r="AA11" i="19"/>
  <c r="X11" i="19"/>
  <c r="U11" i="19"/>
  <c r="R11" i="19"/>
  <c r="O11" i="19"/>
  <c r="L11" i="19"/>
  <c r="I11" i="19"/>
  <c r="C11" i="19"/>
  <c r="AP10" i="19"/>
  <c r="AM10" i="19"/>
  <c r="AJ10" i="19"/>
  <c r="AG10" i="19"/>
  <c r="AD10" i="19"/>
  <c r="AA10" i="19"/>
  <c r="X10" i="19"/>
  <c r="U10" i="19"/>
  <c r="R10" i="19"/>
  <c r="O10" i="19"/>
  <c r="L10" i="19"/>
  <c r="I10" i="19"/>
  <c r="E10" i="19" s="1"/>
  <c r="D10" i="19" s="1"/>
  <c r="C10" i="19"/>
  <c r="AP9" i="19"/>
  <c r="AM9" i="19"/>
  <c r="AJ9" i="19"/>
  <c r="AG9" i="19"/>
  <c r="AD9" i="19"/>
  <c r="AA9" i="19"/>
  <c r="X9" i="19"/>
  <c r="U9" i="19"/>
  <c r="R9" i="19"/>
  <c r="O9" i="19"/>
  <c r="L9" i="19"/>
  <c r="I9" i="19"/>
  <c r="C9" i="19"/>
  <c r="C23" i="9"/>
  <c r="C11" i="9"/>
  <c r="C22" i="9"/>
  <c r="C21" i="9"/>
  <c r="C9" i="9"/>
  <c r="C20" i="9"/>
  <c r="C8" i="9"/>
  <c r="C19" i="9"/>
  <c r="C18" i="9"/>
  <c r="C17" i="9"/>
  <c r="C16" i="9"/>
  <c r="C7" i="9"/>
  <c r="C6" i="9"/>
  <c r="C15" i="9"/>
  <c r="C14" i="9"/>
  <c r="C5" i="9"/>
  <c r="E23" i="9"/>
  <c r="E11" i="9"/>
  <c r="E22" i="9"/>
  <c r="E21" i="9"/>
  <c r="D21" i="9" s="1"/>
  <c r="E9" i="9"/>
  <c r="D9" i="9" s="1"/>
  <c r="E20" i="9"/>
  <c r="E8" i="9"/>
  <c r="E19" i="9"/>
  <c r="E18" i="9"/>
  <c r="E17" i="9"/>
  <c r="E16" i="9"/>
  <c r="E7" i="9"/>
  <c r="E6" i="9"/>
  <c r="E15" i="9"/>
  <c r="D15" i="9" s="1"/>
  <c r="E14" i="9"/>
  <c r="E5" i="9"/>
  <c r="AE30" i="18"/>
  <c r="AA30" i="18"/>
  <c r="X30" i="18"/>
  <c r="U30" i="18"/>
  <c r="R30" i="18"/>
  <c r="O30" i="18"/>
  <c r="AE29" i="18"/>
  <c r="AA29" i="18"/>
  <c r="X29" i="18"/>
  <c r="U29" i="18"/>
  <c r="R29" i="18"/>
  <c r="O29" i="18"/>
  <c r="AE28" i="18"/>
  <c r="AA28" i="18"/>
  <c r="X28" i="18"/>
  <c r="U28" i="18"/>
  <c r="R28" i="18"/>
  <c r="O28" i="18"/>
  <c r="AE27" i="18"/>
  <c r="AA27" i="18"/>
  <c r="X27" i="18"/>
  <c r="U27" i="18"/>
  <c r="R27" i="18"/>
  <c r="O27" i="18"/>
  <c r="AP17" i="18"/>
  <c r="AM17" i="18"/>
  <c r="AJ17" i="18"/>
  <c r="AG17" i="18"/>
  <c r="AD17" i="18"/>
  <c r="AA17" i="18"/>
  <c r="X17" i="18"/>
  <c r="U17" i="18"/>
  <c r="R17" i="18"/>
  <c r="O17" i="18"/>
  <c r="L17" i="18"/>
  <c r="I17" i="18"/>
  <c r="C17" i="18"/>
  <c r="AP16" i="18"/>
  <c r="AM16" i="18"/>
  <c r="AJ16" i="18"/>
  <c r="AG16" i="18"/>
  <c r="AD16" i="18"/>
  <c r="AA16" i="18"/>
  <c r="X16" i="18"/>
  <c r="U16" i="18"/>
  <c r="R16" i="18"/>
  <c r="O16" i="18"/>
  <c r="L16" i="18"/>
  <c r="I16" i="18"/>
  <c r="C16" i="18"/>
  <c r="AP14" i="18"/>
  <c r="AM14" i="18"/>
  <c r="AJ14" i="18"/>
  <c r="AG14" i="18"/>
  <c r="AD14" i="18"/>
  <c r="AA14" i="18"/>
  <c r="X14" i="18"/>
  <c r="U14" i="18"/>
  <c r="R14" i="18"/>
  <c r="O14" i="18"/>
  <c r="L14" i="18"/>
  <c r="I14" i="18"/>
  <c r="C14" i="18"/>
  <c r="AP13" i="18"/>
  <c r="AM13" i="18"/>
  <c r="AJ13" i="18"/>
  <c r="AG13" i="18"/>
  <c r="AD13" i="18"/>
  <c r="AA13" i="18"/>
  <c r="X13" i="18"/>
  <c r="U13" i="18"/>
  <c r="R13" i="18"/>
  <c r="O13" i="18"/>
  <c r="L13" i="18"/>
  <c r="I13" i="18"/>
  <c r="C13" i="18"/>
  <c r="AP15" i="18"/>
  <c r="AM15" i="18"/>
  <c r="AJ15" i="18"/>
  <c r="AG15" i="18"/>
  <c r="AD15" i="18"/>
  <c r="AA15" i="18"/>
  <c r="X15" i="18"/>
  <c r="U15" i="18"/>
  <c r="R15" i="18"/>
  <c r="O15" i="18"/>
  <c r="L15" i="18"/>
  <c r="I15" i="18"/>
  <c r="C15" i="18"/>
  <c r="AP12" i="18"/>
  <c r="AM12" i="18"/>
  <c r="AJ12" i="18"/>
  <c r="AG12" i="18"/>
  <c r="AD12" i="18"/>
  <c r="AA12" i="18"/>
  <c r="X12" i="18"/>
  <c r="U12" i="18"/>
  <c r="R12" i="18"/>
  <c r="O12" i="18"/>
  <c r="L12" i="18"/>
  <c r="I12" i="18"/>
  <c r="C12" i="18"/>
  <c r="AP11" i="18"/>
  <c r="AM11" i="18"/>
  <c r="AJ11" i="18"/>
  <c r="AG11" i="18"/>
  <c r="AD11" i="18"/>
  <c r="AA11" i="18"/>
  <c r="X11" i="18"/>
  <c r="U11" i="18"/>
  <c r="R11" i="18"/>
  <c r="O11" i="18"/>
  <c r="L11" i="18"/>
  <c r="I11" i="18"/>
  <c r="C11" i="18"/>
  <c r="AP10" i="18"/>
  <c r="AM10" i="18"/>
  <c r="AJ10" i="18"/>
  <c r="AG10" i="18"/>
  <c r="AD10" i="18"/>
  <c r="AA10" i="18"/>
  <c r="X10" i="18"/>
  <c r="U10" i="18"/>
  <c r="R10" i="18"/>
  <c r="O10" i="18"/>
  <c r="L10" i="18"/>
  <c r="I10" i="18"/>
  <c r="C10" i="18"/>
  <c r="AP9" i="18"/>
  <c r="AM9" i="18"/>
  <c r="AJ9" i="18"/>
  <c r="AG9" i="18"/>
  <c r="AD9" i="18"/>
  <c r="AA9" i="18"/>
  <c r="X9" i="18"/>
  <c r="U9" i="18"/>
  <c r="R9" i="18"/>
  <c r="O9" i="18"/>
  <c r="L9" i="18"/>
  <c r="I9" i="18"/>
  <c r="C9" i="18"/>
  <c r="C9" i="17"/>
  <c r="AE31" i="17"/>
  <c r="AA31" i="17"/>
  <c r="X31" i="17"/>
  <c r="U31" i="17"/>
  <c r="R31" i="17"/>
  <c r="O31" i="17"/>
  <c r="AD31" i="17" s="1"/>
  <c r="AE28" i="17"/>
  <c r="AA28" i="17"/>
  <c r="X28" i="17"/>
  <c r="U28" i="17"/>
  <c r="R28" i="17"/>
  <c r="O28" i="17"/>
  <c r="AE29" i="17"/>
  <c r="AA29" i="17"/>
  <c r="X29" i="17"/>
  <c r="U29" i="17"/>
  <c r="R29" i="17"/>
  <c r="O29" i="17"/>
  <c r="AE30" i="17"/>
  <c r="AA30" i="17"/>
  <c r="X30" i="17"/>
  <c r="U30" i="17"/>
  <c r="R30" i="17"/>
  <c r="O30" i="17"/>
  <c r="AE27" i="17"/>
  <c r="AA27" i="17"/>
  <c r="X27" i="17"/>
  <c r="U27" i="17"/>
  <c r="R27" i="17"/>
  <c r="O27" i="17"/>
  <c r="AD27" i="17" s="1"/>
  <c r="AP17" i="17"/>
  <c r="AM17" i="17"/>
  <c r="AJ17" i="17"/>
  <c r="AG17" i="17"/>
  <c r="AD17" i="17"/>
  <c r="AA17" i="17"/>
  <c r="X17" i="17"/>
  <c r="U17" i="17"/>
  <c r="R17" i="17"/>
  <c r="O17" i="17"/>
  <c r="L17" i="17"/>
  <c r="I17" i="17"/>
  <c r="C17" i="17"/>
  <c r="AP16" i="17"/>
  <c r="AM16" i="17"/>
  <c r="AJ16" i="17"/>
  <c r="AG16" i="17"/>
  <c r="AD16" i="17"/>
  <c r="AA16" i="17"/>
  <c r="X16" i="17"/>
  <c r="U16" i="17"/>
  <c r="R16" i="17"/>
  <c r="O16" i="17"/>
  <c r="L16" i="17"/>
  <c r="I16" i="17"/>
  <c r="C16" i="17"/>
  <c r="AP15" i="17"/>
  <c r="AM15" i="17"/>
  <c r="AJ15" i="17"/>
  <c r="AG15" i="17"/>
  <c r="AD15" i="17"/>
  <c r="AA15" i="17"/>
  <c r="X15" i="17"/>
  <c r="U15" i="17"/>
  <c r="R15" i="17"/>
  <c r="O15" i="17"/>
  <c r="L15" i="17"/>
  <c r="I15" i="17"/>
  <c r="C15" i="17"/>
  <c r="AP14" i="17"/>
  <c r="AM14" i="17"/>
  <c r="AJ14" i="17"/>
  <c r="AG14" i="17"/>
  <c r="AD14" i="17"/>
  <c r="AA14" i="17"/>
  <c r="X14" i="17"/>
  <c r="U14" i="17"/>
  <c r="R14" i="17"/>
  <c r="O14" i="17"/>
  <c r="L14" i="17"/>
  <c r="I14" i="17"/>
  <c r="C14" i="17"/>
  <c r="AP12" i="17"/>
  <c r="AM12" i="17"/>
  <c r="AJ12" i="17"/>
  <c r="AG12" i="17"/>
  <c r="AD12" i="17"/>
  <c r="AA12" i="17"/>
  <c r="X12" i="17"/>
  <c r="U12" i="17"/>
  <c r="R12" i="17"/>
  <c r="O12" i="17"/>
  <c r="L12" i="17"/>
  <c r="I12" i="17"/>
  <c r="C12" i="17"/>
  <c r="AP10" i="17"/>
  <c r="AM10" i="17"/>
  <c r="AJ10" i="17"/>
  <c r="AG10" i="17"/>
  <c r="AD10" i="17"/>
  <c r="AA10" i="17"/>
  <c r="X10" i="17"/>
  <c r="U10" i="17"/>
  <c r="R10" i="17"/>
  <c r="O10" i="17"/>
  <c r="L10" i="17"/>
  <c r="I10" i="17"/>
  <c r="C10" i="17"/>
  <c r="AP13" i="17"/>
  <c r="AM13" i="17"/>
  <c r="AJ13" i="17"/>
  <c r="AG13" i="17"/>
  <c r="AD13" i="17"/>
  <c r="AA13" i="17"/>
  <c r="X13" i="17"/>
  <c r="U13" i="17"/>
  <c r="R13" i="17"/>
  <c r="O13" i="17"/>
  <c r="L13" i="17"/>
  <c r="I13" i="17"/>
  <c r="C13" i="17"/>
  <c r="AP11" i="17"/>
  <c r="AM11" i="17"/>
  <c r="AJ11" i="17"/>
  <c r="AG11" i="17"/>
  <c r="AD11" i="17"/>
  <c r="AA11" i="17"/>
  <c r="X11" i="17"/>
  <c r="U11" i="17"/>
  <c r="R11" i="17"/>
  <c r="O11" i="17"/>
  <c r="L11" i="17"/>
  <c r="I11" i="17"/>
  <c r="C11" i="17"/>
  <c r="AP9" i="17"/>
  <c r="AM9" i="17"/>
  <c r="AJ9" i="17"/>
  <c r="AG9" i="17"/>
  <c r="AD9" i="17"/>
  <c r="AA9" i="17"/>
  <c r="X9" i="17"/>
  <c r="U9" i="17"/>
  <c r="R9" i="17"/>
  <c r="O9" i="17"/>
  <c r="L9" i="17"/>
  <c r="I9" i="17"/>
  <c r="L15" i="16"/>
  <c r="AP15" i="16"/>
  <c r="AM15" i="16"/>
  <c r="AJ15" i="16"/>
  <c r="AG15" i="16"/>
  <c r="AD15" i="16"/>
  <c r="AA15" i="16"/>
  <c r="X15" i="16"/>
  <c r="U15" i="16"/>
  <c r="R15" i="16"/>
  <c r="O15" i="16"/>
  <c r="I15" i="16"/>
  <c r="E15" i="16" s="1"/>
  <c r="D15" i="16" s="1"/>
  <c r="C15" i="16"/>
  <c r="C9" i="16"/>
  <c r="C11" i="16"/>
  <c r="C10" i="16"/>
  <c r="C13" i="16"/>
  <c r="C16" i="16"/>
  <c r="C14" i="16"/>
  <c r="C17" i="16"/>
  <c r="C12" i="16"/>
  <c r="AE27" i="16"/>
  <c r="AE29" i="16"/>
  <c r="G12" i="16"/>
  <c r="AE31" i="16"/>
  <c r="AE28" i="16"/>
  <c r="AE30" i="16"/>
  <c r="G11" i="16"/>
  <c r="AA28" i="16"/>
  <c r="AA31" i="16"/>
  <c r="AA29" i="16"/>
  <c r="AA27" i="16"/>
  <c r="AA30" i="16"/>
  <c r="X28" i="16"/>
  <c r="X31" i="16"/>
  <c r="X29" i="16"/>
  <c r="X27" i="16"/>
  <c r="X30" i="16"/>
  <c r="U28" i="16"/>
  <c r="R28" i="16"/>
  <c r="O28" i="16"/>
  <c r="U31" i="16"/>
  <c r="R31" i="16"/>
  <c r="O31" i="16"/>
  <c r="U29" i="16"/>
  <c r="R29" i="16"/>
  <c r="O29" i="16"/>
  <c r="U27" i="16"/>
  <c r="R27" i="16"/>
  <c r="O27" i="16"/>
  <c r="U30" i="16"/>
  <c r="R30" i="16"/>
  <c r="O30" i="16"/>
  <c r="AP17" i="16"/>
  <c r="AM17" i="16"/>
  <c r="AJ17" i="16"/>
  <c r="AG17" i="16"/>
  <c r="AD17" i="16"/>
  <c r="AA17" i="16"/>
  <c r="X17" i="16"/>
  <c r="U17" i="16"/>
  <c r="R17" i="16"/>
  <c r="O17" i="16"/>
  <c r="L17" i="16"/>
  <c r="I17" i="16"/>
  <c r="AP14" i="16"/>
  <c r="AM14" i="16"/>
  <c r="AJ14" i="16"/>
  <c r="AG14" i="16"/>
  <c r="AD14" i="16"/>
  <c r="AA14" i="16"/>
  <c r="X14" i="16"/>
  <c r="U14" i="16"/>
  <c r="R14" i="16"/>
  <c r="O14" i="16"/>
  <c r="L14" i="16"/>
  <c r="I14" i="16"/>
  <c r="E14" i="16" s="1"/>
  <c r="D14" i="16" s="1"/>
  <c r="AP16" i="16"/>
  <c r="AM16" i="16"/>
  <c r="AJ16" i="16"/>
  <c r="AG16" i="16"/>
  <c r="AD16" i="16"/>
  <c r="AA16" i="16"/>
  <c r="X16" i="16"/>
  <c r="U16" i="16"/>
  <c r="R16" i="16"/>
  <c r="O16" i="16"/>
  <c r="L16" i="16"/>
  <c r="I16" i="16"/>
  <c r="AP13" i="16"/>
  <c r="AM13" i="16"/>
  <c r="AJ13" i="16"/>
  <c r="AG13" i="16"/>
  <c r="AD13" i="16"/>
  <c r="AA13" i="16"/>
  <c r="X13" i="16"/>
  <c r="U13" i="16"/>
  <c r="R13" i="16"/>
  <c r="O13" i="16"/>
  <c r="L13" i="16"/>
  <c r="I13" i="16"/>
  <c r="AP10" i="16"/>
  <c r="AM10" i="16"/>
  <c r="AJ10" i="16"/>
  <c r="AG10" i="16"/>
  <c r="AD10" i="16"/>
  <c r="AA10" i="16"/>
  <c r="X10" i="16"/>
  <c r="U10" i="16"/>
  <c r="R10" i="16"/>
  <c r="O10" i="16"/>
  <c r="L10" i="16"/>
  <c r="I10" i="16"/>
  <c r="AP11" i="16"/>
  <c r="AM11" i="16"/>
  <c r="AJ11" i="16"/>
  <c r="AG11" i="16"/>
  <c r="AD11" i="16"/>
  <c r="AA11" i="16"/>
  <c r="X11" i="16"/>
  <c r="U11" i="16"/>
  <c r="R11" i="16"/>
  <c r="O11" i="16"/>
  <c r="L11" i="16"/>
  <c r="I11" i="16"/>
  <c r="AP9" i="16"/>
  <c r="AM9" i="16"/>
  <c r="AJ9" i="16"/>
  <c r="AG9" i="16"/>
  <c r="AD9" i="16"/>
  <c r="AA9" i="16"/>
  <c r="X9" i="16"/>
  <c r="U9" i="16"/>
  <c r="R9" i="16"/>
  <c r="O9" i="16"/>
  <c r="L9" i="16"/>
  <c r="I9" i="16"/>
  <c r="AP12" i="16"/>
  <c r="AM12" i="16"/>
  <c r="AJ12" i="16"/>
  <c r="AG12" i="16"/>
  <c r="AD12" i="16"/>
  <c r="AA12" i="16"/>
  <c r="X12" i="16"/>
  <c r="U12" i="16"/>
  <c r="R12" i="16"/>
  <c r="O12" i="16"/>
  <c r="L12" i="16"/>
  <c r="I12" i="16"/>
  <c r="C10" i="15"/>
  <c r="C11" i="15"/>
  <c r="C12" i="15"/>
  <c r="C13" i="15"/>
  <c r="C9" i="15"/>
  <c r="C15" i="15"/>
  <c r="C14" i="15"/>
  <c r="C16" i="15"/>
  <c r="Y30" i="15"/>
  <c r="U30" i="15"/>
  <c r="R30" i="15"/>
  <c r="O30" i="15"/>
  <c r="Y29" i="15"/>
  <c r="U29" i="15"/>
  <c r="R29" i="15"/>
  <c r="O29" i="15"/>
  <c r="Y28" i="15"/>
  <c r="U28" i="15"/>
  <c r="R28" i="15"/>
  <c r="O28" i="15"/>
  <c r="Y27" i="15"/>
  <c r="U27" i="15"/>
  <c r="X27" i="15" s="1"/>
  <c r="R27" i="15"/>
  <c r="O27" i="15"/>
  <c r="Y26" i="15"/>
  <c r="U26" i="15"/>
  <c r="R26" i="15"/>
  <c r="O26" i="15"/>
  <c r="AP16" i="15"/>
  <c r="AM16" i="15"/>
  <c r="AJ16" i="15"/>
  <c r="AG16" i="15"/>
  <c r="AD16" i="15"/>
  <c r="AA16" i="15"/>
  <c r="X16" i="15"/>
  <c r="U16" i="15"/>
  <c r="R16" i="15"/>
  <c r="O16" i="15"/>
  <c r="L16" i="15"/>
  <c r="I16" i="15"/>
  <c r="AP14" i="15"/>
  <c r="AM14" i="15"/>
  <c r="AJ14" i="15"/>
  <c r="AG14" i="15"/>
  <c r="AD14" i="15"/>
  <c r="AA14" i="15"/>
  <c r="X14" i="15"/>
  <c r="U14" i="15"/>
  <c r="R14" i="15"/>
  <c r="O14" i="15"/>
  <c r="L14" i="15"/>
  <c r="I14" i="15"/>
  <c r="AP15" i="15"/>
  <c r="AM15" i="15"/>
  <c r="AJ15" i="15"/>
  <c r="AG15" i="15"/>
  <c r="AD15" i="15"/>
  <c r="AA15" i="15"/>
  <c r="X15" i="15"/>
  <c r="U15" i="15"/>
  <c r="R15" i="15"/>
  <c r="O15" i="15"/>
  <c r="L15" i="15"/>
  <c r="I15" i="15"/>
  <c r="AP13" i="15"/>
  <c r="AM13" i="15"/>
  <c r="AJ13" i="15"/>
  <c r="AG13" i="15"/>
  <c r="AD13" i="15"/>
  <c r="AA13" i="15"/>
  <c r="X13" i="15"/>
  <c r="U13" i="15"/>
  <c r="R13" i="15"/>
  <c r="O13" i="15"/>
  <c r="L13" i="15"/>
  <c r="I13" i="15"/>
  <c r="AP12" i="15"/>
  <c r="AM12" i="15"/>
  <c r="AJ12" i="15"/>
  <c r="AG12" i="15"/>
  <c r="AD12" i="15"/>
  <c r="AA12" i="15"/>
  <c r="X12" i="15"/>
  <c r="U12" i="15"/>
  <c r="R12" i="15"/>
  <c r="O12" i="15"/>
  <c r="E12" i="15" s="1"/>
  <c r="D12" i="15" s="1"/>
  <c r="L12" i="15"/>
  <c r="I12" i="15"/>
  <c r="AP10" i="15"/>
  <c r="AM10" i="15"/>
  <c r="AJ10" i="15"/>
  <c r="AG10" i="15"/>
  <c r="AD10" i="15"/>
  <c r="AA10" i="15"/>
  <c r="X10" i="15"/>
  <c r="U10" i="15"/>
  <c r="R10" i="15"/>
  <c r="O10" i="15"/>
  <c r="L10" i="15"/>
  <c r="I10" i="15"/>
  <c r="E10" i="15" s="1"/>
  <c r="D10" i="15" s="1"/>
  <c r="AP11" i="15"/>
  <c r="AM11" i="15"/>
  <c r="AJ11" i="15"/>
  <c r="AG11" i="15"/>
  <c r="AD11" i="15"/>
  <c r="AA11" i="15"/>
  <c r="X11" i="15"/>
  <c r="U11" i="15"/>
  <c r="R11" i="15"/>
  <c r="O11" i="15"/>
  <c r="L11" i="15"/>
  <c r="I11" i="15"/>
  <c r="AP9" i="15"/>
  <c r="AM9" i="15"/>
  <c r="AJ9" i="15"/>
  <c r="AG9" i="15"/>
  <c r="AD9" i="15"/>
  <c r="AA9" i="15"/>
  <c r="X9" i="15"/>
  <c r="U9" i="15"/>
  <c r="R9" i="15"/>
  <c r="O9" i="15"/>
  <c r="L9" i="15"/>
  <c r="I9" i="15"/>
  <c r="Y29" i="14"/>
  <c r="Y28" i="14"/>
  <c r="Y26" i="14"/>
  <c r="Y27" i="14"/>
  <c r="Y30" i="14"/>
  <c r="C13" i="14"/>
  <c r="U30" i="14"/>
  <c r="R30" i="14"/>
  <c r="O30" i="14"/>
  <c r="U27" i="14"/>
  <c r="R27" i="14"/>
  <c r="O27" i="14"/>
  <c r="U26" i="14"/>
  <c r="R26" i="14"/>
  <c r="O26" i="14"/>
  <c r="U28" i="14"/>
  <c r="R28" i="14"/>
  <c r="O28" i="14"/>
  <c r="U29" i="14"/>
  <c r="X29" i="14" s="1"/>
  <c r="R29" i="14"/>
  <c r="O29" i="14"/>
  <c r="AP16" i="14"/>
  <c r="AM16" i="14"/>
  <c r="AJ16" i="14"/>
  <c r="AG16" i="14"/>
  <c r="AD16" i="14"/>
  <c r="AA16" i="14"/>
  <c r="X16" i="14"/>
  <c r="U16" i="14"/>
  <c r="R16" i="14"/>
  <c r="O16" i="14"/>
  <c r="L16" i="14"/>
  <c r="I16" i="14"/>
  <c r="C16" i="14"/>
  <c r="AP15" i="14"/>
  <c r="AM15" i="14"/>
  <c r="AJ15" i="14"/>
  <c r="AG15" i="14"/>
  <c r="AD15" i="14"/>
  <c r="AA15" i="14"/>
  <c r="X15" i="14"/>
  <c r="U15" i="14"/>
  <c r="R15" i="14"/>
  <c r="O15" i="14"/>
  <c r="L15" i="14"/>
  <c r="I15" i="14"/>
  <c r="C15" i="14"/>
  <c r="AP10" i="14"/>
  <c r="AM10" i="14"/>
  <c r="AJ10" i="14"/>
  <c r="AG10" i="14"/>
  <c r="AD10" i="14"/>
  <c r="AA10" i="14"/>
  <c r="X10" i="14"/>
  <c r="U10" i="14"/>
  <c r="R10" i="14"/>
  <c r="O10" i="14"/>
  <c r="L10" i="14"/>
  <c r="I10" i="14"/>
  <c r="C10" i="14"/>
  <c r="AP14" i="14"/>
  <c r="AM14" i="14"/>
  <c r="AJ14" i="14"/>
  <c r="AG14" i="14"/>
  <c r="AD14" i="14"/>
  <c r="AA14" i="14"/>
  <c r="X14" i="14"/>
  <c r="U14" i="14"/>
  <c r="R14" i="14"/>
  <c r="O14" i="14"/>
  <c r="L14" i="14"/>
  <c r="E14" i="14" s="1"/>
  <c r="D14" i="14" s="1"/>
  <c r="I14" i="14"/>
  <c r="C14" i="14"/>
  <c r="AP13" i="14"/>
  <c r="AM13" i="14"/>
  <c r="AJ13" i="14"/>
  <c r="AG13" i="14"/>
  <c r="AD13" i="14"/>
  <c r="AA13" i="14"/>
  <c r="X13" i="14"/>
  <c r="U13" i="14"/>
  <c r="R13" i="14"/>
  <c r="O13" i="14"/>
  <c r="L13" i="14"/>
  <c r="I13" i="14"/>
  <c r="AP12" i="14"/>
  <c r="AM12" i="14"/>
  <c r="AJ12" i="14"/>
  <c r="AG12" i="14"/>
  <c r="AD12" i="14"/>
  <c r="AA12" i="14"/>
  <c r="X12" i="14"/>
  <c r="U12" i="14"/>
  <c r="R12" i="14"/>
  <c r="O12" i="14"/>
  <c r="L12" i="14"/>
  <c r="I12" i="14"/>
  <c r="E12" i="14" s="1"/>
  <c r="D12" i="14" s="1"/>
  <c r="C12" i="14"/>
  <c r="AP11" i="14"/>
  <c r="AM11" i="14"/>
  <c r="AJ11" i="14"/>
  <c r="AG11" i="14"/>
  <c r="AD11" i="14"/>
  <c r="AA11" i="14"/>
  <c r="X11" i="14"/>
  <c r="U11" i="14"/>
  <c r="R11" i="14"/>
  <c r="O11" i="14"/>
  <c r="L11" i="14"/>
  <c r="I11" i="14"/>
  <c r="E11" i="14" s="1"/>
  <c r="D11" i="14" s="1"/>
  <c r="C11" i="14"/>
  <c r="AP9" i="14"/>
  <c r="AM9" i="14"/>
  <c r="AJ9" i="14"/>
  <c r="AG9" i="14"/>
  <c r="AD9" i="14"/>
  <c r="AA9" i="14"/>
  <c r="X9" i="14"/>
  <c r="U9" i="14"/>
  <c r="R9" i="14"/>
  <c r="O9" i="14"/>
  <c r="L9" i="14"/>
  <c r="I9" i="14"/>
  <c r="C9" i="14"/>
  <c r="D11" i="9"/>
  <c r="G12" i="13"/>
  <c r="C12" i="13" s="1"/>
  <c r="G13" i="13"/>
  <c r="C13" i="13" s="1"/>
  <c r="G11" i="13"/>
  <c r="C11" i="13" s="1"/>
  <c r="G10" i="13"/>
  <c r="C10" i="13" s="1"/>
  <c r="G9" i="13"/>
  <c r="C9" i="13"/>
  <c r="R26" i="13"/>
  <c r="R27" i="13"/>
  <c r="R28" i="13"/>
  <c r="R29" i="13"/>
  <c r="R30" i="13"/>
  <c r="U30" i="13"/>
  <c r="O30" i="13"/>
  <c r="U29" i="13"/>
  <c r="O29" i="13"/>
  <c r="U28" i="13"/>
  <c r="X28" i="13"/>
  <c r="O28" i="13"/>
  <c r="U27" i="13"/>
  <c r="O27" i="13"/>
  <c r="U26" i="13"/>
  <c r="O26" i="13"/>
  <c r="X26" i="13" s="1"/>
  <c r="AS16" i="13"/>
  <c r="AP16" i="13"/>
  <c r="AM16" i="13"/>
  <c r="AJ16" i="13"/>
  <c r="AG16" i="13"/>
  <c r="AD16" i="13"/>
  <c r="AA16" i="13"/>
  <c r="X16" i="13"/>
  <c r="U16" i="13"/>
  <c r="R16" i="13"/>
  <c r="O16" i="13"/>
  <c r="L16" i="13"/>
  <c r="I16" i="13"/>
  <c r="C16" i="13"/>
  <c r="AS15" i="13"/>
  <c r="AP15" i="13"/>
  <c r="AM15" i="13"/>
  <c r="AJ15" i="13"/>
  <c r="AG15" i="13"/>
  <c r="AD15" i="13"/>
  <c r="AA15" i="13"/>
  <c r="X15" i="13"/>
  <c r="U15" i="13"/>
  <c r="R15" i="13"/>
  <c r="O15" i="13"/>
  <c r="L15" i="13"/>
  <c r="I15" i="13"/>
  <c r="E15" i="13" s="1"/>
  <c r="D15" i="13" s="1"/>
  <c r="C15" i="13"/>
  <c r="AS12" i="13"/>
  <c r="AP12" i="13"/>
  <c r="AM12" i="13"/>
  <c r="AJ12" i="13"/>
  <c r="AG12" i="13"/>
  <c r="AD12" i="13"/>
  <c r="AA12" i="13"/>
  <c r="X12" i="13"/>
  <c r="U12" i="13"/>
  <c r="R12" i="13"/>
  <c r="O12" i="13"/>
  <c r="L12" i="13"/>
  <c r="I12" i="13"/>
  <c r="AS11" i="13"/>
  <c r="AP11" i="13"/>
  <c r="AM11" i="13"/>
  <c r="AJ11" i="13"/>
  <c r="AG11" i="13"/>
  <c r="AD11" i="13"/>
  <c r="AA11" i="13"/>
  <c r="X11" i="13"/>
  <c r="U11" i="13"/>
  <c r="R11" i="13"/>
  <c r="O11" i="13"/>
  <c r="L11" i="13"/>
  <c r="I11" i="13"/>
  <c r="AS10" i="13"/>
  <c r="AP10" i="13"/>
  <c r="AM10" i="13"/>
  <c r="AJ10" i="13"/>
  <c r="AG10" i="13"/>
  <c r="AD10" i="13"/>
  <c r="AA10" i="13"/>
  <c r="X10" i="13"/>
  <c r="U10" i="13"/>
  <c r="R10" i="13"/>
  <c r="O10" i="13"/>
  <c r="L10" i="13"/>
  <c r="I10" i="13"/>
  <c r="AS13" i="13"/>
  <c r="AP13" i="13"/>
  <c r="AM13" i="13"/>
  <c r="AJ13" i="13"/>
  <c r="AG13" i="13"/>
  <c r="AD13" i="13"/>
  <c r="AA13" i="13"/>
  <c r="X13" i="13"/>
  <c r="U13" i="13"/>
  <c r="R13" i="13"/>
  <c r="O13" i="13"/>
  <c r="L13" i="13"/>
  <c r="I13" i="13"/>
  <c r="AS14" i="13"/>
  <c r="AP14" i="13"/>
  <c r="AM14" i="13"/>
  <c r="AJ14" i="13"/>
  <c r="AG14" i="13"/>
  <c r="AD14" i="13"/>
  <c r="AA14" i="13"/>
  <c r="X14" i="13"/>
  <c r="U14" i="13"/>
  <c r="R14" i="13"/>
  <c r="O14" i="13"/>
  <c r="L14" i="13"/>
  <c r="I14" i="13"/>
  <c r="C14" i="13"/>
  <c r="AS9" i="13"/>
  <c r="AP9" i="13"/>
  <c r="AM9" i="13"/>
  <c r="AJ9" i="13"/>
  <c r="AG9" i="13"/>
  <c r="AD9" i="13"/>
  <c r="AA9" i="13"/>
  <c r="X9" i="13"/>
  <c r="U9" i="13"/>
  <c r="R9" i="13"/>
  <c r="O9" i="13"/>
  <c r="L9" i="13"/>
  <c r="I9" i="13"/>
  <c r="C10" i="12"/>
  <c r="C11" i="12"/>
  <c r="C12" i="12"/>
  <c r="C13" i="12"/>
  <c r="C15" i="12"/>
  <c r="C14" i="12"/>
  <c r="C16" i="12"/>
  <c r="C9" i="12"/>
  <c r="U30" i="12"/>
  <c r="R30" i="12"/>
  <c r="O30" i="12"/>
  <c r="X30" i="12" s="1"/>
  <c r="U29" i="12"/>
  <c r="R29" i="12"/>
  <c r="O29" i="12"/>
  <c r="U28" i="12"/>
  <c r="R28" i="12"/>
  <c r="O28" i="12"/>
  <c r="U27" i="12"/>
  <c r="R27" i="12"/>
  <c r="O27" i="12"/>
  <c r="X26" i="12"/>
  <c r="U26" i="12"/>
  <c r="R26" i="12"/>
  <c r="O26" i="12"/>
  <c r="AS16" i="12"/>
  <c r="AP16" i="12"/>
  <c r="AM16" i="12"/>
  <c r="AJ16" i="12"/>
  <c r="AG16" i="12"/>
  <c r="AD16" i="12"/>
  <c r="AA16" i="12"/>
  <c r="X16" i="12"/>
  <c r="U16" i="12"/>
  <c r="R16" i="12"/>
  <c r="O16" i="12"/>
  <c r="L16" i="12"/>
  <c r="I16" i="12"/>
  <c r="AS14" i="12"/>
  <c r="AP14" i="12"/>
  <c r="AM14" i="12"/>
  <c r="AJ14" i="12"/>
  <c r="AG14" i="12"/>
  <c r="AD14" i="12"/>
  <c r="AA14" i="12"/>
  <c r="X14" i="12"/>
  <c r="U14" i="12"/>
  <c r="R14" i="12"/>
  <c r="O14" i="12"/>
  <c r="L14" i="12"/>
  <c r="I14" i="12"/>
  <c r="AS15" i="12"/>
  <c r="AP15" i="12"/>
  <c r="AM15" i="12"/>
  <c r="AJ15" i="12"/>
  <c r="AG15" i="12"/>
  <c r="AD15" i="12"/>
  <c r="AA15" i="12"/>
  <c r="X15" i="12"/>
  <c r="U15" i="12"/>
  <c r="R15" i="12"/>
  <c r="O15" i="12"/>
  <c r="L15" i="12"/>
  <c r="I15" i="12"/>
  <c r="AS13" i="12"/>
  <c r="AP13" i="12"/>
  <c r="AM13" i="12"/>
  <c r="AJ13" i="12"/>
  <c r="AG13" i="12"/>
  <c r="AD13" i="12"/>
  <c r="AA13" i="12"/>
  <c r="X13" i="12"/>
  <c r="U13" i="12"/>
  <c r="R13" i="12"/>
  <c r="O13" i="12"/>
  <c r="L13" i="12"/>
  <c r="I13" i="12"/>
  <c r="AS12" i="12"/>
  <c r="AP12" i="12"/>
  <c r="AM12" i="12"/>
  <c r="AJ12" i="12"/>
  <c r="AG12" i="12"/>
  <c r="AD12" i="12"/>
  <c r="AA12" i="12"/>
  <c r="X12" i="12"/>
  <c r="U12" i="12"/>
  <c r="R12" i="12"/>
  <c r="O12" i="12"/>
  <c r="L12" i="12"/>
  <c r="I12" i="12"/>
  <c r="AS9" i="12"/>
  <c r="AP9" i="12"/>
  <c r="AM9" i="12"/>
  <c r="AJ9" i="12"/>
  <c r="AG9" i="12"/>
  <c r="AD9" i="12"/>
  <c r="AA9" i="12"/>
  <c r="X9" i="12"/>
  <c r="U9" i="12"/>
  <c r="R9" i="12"/>
  <c r="O9" i="12"/>
  <c r="L9" i="12"/>
  <c r="I9" i="12"/>
  <c r="AS11" i="12"/>
  <c r="AP11" i="12"/>
  <c r="AM11" i="12"/>
  <c r="AJ11" i="12"/>
  <c r="AG11" i="12"/>
  <c r="AD11" i="12"/>
  <c r="AA11" i="12"/>
  <c r="X11" i="12"/>
  <c r="U11" i="12"/>
  <c r="R11" i="12"/>
  <c r="O11" i="12"/>
  <c r="L11" i="12"/>
  <c r="I11" i="12"/>
  <c r="AS10" i="12"/>
  <c r="AP10" i="12"/>
  <c r="AM10" i="12"/>
  <c r="AJ10" i="12"/>
  <c r="AG10" i="12"/>
  <c r="AD10" i="12"/>
  <c r="AA10" i="12"/>
  <c r="X10" i="12"/>
  <c r="U10" i="12"/>
  <c r="R10" i="12"/>
  <c r="O10" i="12"/>
  <c r="L10" i="12"/>
  <c r="I10" i="12"/>
  <c r="E10" i="12" s="1"/>
  <c r="D10" i="12" s="1"/>
  <c r="AS15" i="11"/>
  <c r="AS16" i="11"/>
  <c r="AS14" i="11"/>
  <c r="AS13" i="11"/>
  <c r="AS12" i="11"/>
  <c r="AS11" i="11"/>
  <c r="AS9" i="11"/>
  <c r="AS10" i="11"/>
  <c r="AP15" i="11"/>
  <c r="AP16" i="11"/>
  <c r="AP14" i="11"/>
  <c r="AP13" i="11"/>
  <c r="AP12" i="11"/>
  <c r="AP11" i="11"/>
  <c r="AP9" i="11"/>
  <c r="AP10" i="11"/>
  <c r="AM15" i="11"/>
  <c r="AM16" i="11"/>
  <c r="AM14" i="11"/>
  <c r="AM13" i="11"/>
  <c r="AM12" i="11"/>
  <c r="AM11" i="11"/>
  <c r="AM9" i="11"/>
  <c r="AM10" i="11"/>
  <c r="AJ15" i="11"/>
  <c r="AJ16" i="11"/>
  <c r="AJ14" i="11"/>
  <c r="AJ13" i="11"/>
  <c r="AJ12" i="11"/>
  <c r="AJ11" i="11"/>
  <c r="AJ9" i="11"/>
  <c r="AJ10" i="11"/>
  <c r="AG15" i="11"/>
  <c r="AG16" i="11"/>
  <c r="AG14" i="11"/>
  <c r="AG13" i="11"/>
  <c r="AG12" i="11"/>
  <c r="AG11" i="11"/>
  <c r="AG9" i="11"/>
  <c r="AG10" i="11"/>
  <c r="AD15" i="11"/>
  <c r="AD16" i="11"/>
  <c r="AD14" i="11"/>
  <c r="AD13" i="11"/>
  <c r="AD12" i="11"/>
  <c r="AD11" i="11"/>
  <c r="AD9" i="11"/>
  <c r="AD10" i="11"/>
  <c r="AA15" i="11"/>
  <c r="AA16" i="11"/>
  <c r="AA14" i="11"/>
  <c r="AA13" i="11"/>
  <c r="AA12" i="11"/>
  <c r="AA11" i="11"/>
  <c r="AA9" i="11"/>
  <c r="AA10" i="11"/>
  <c r="X15" i="11"/>
  <c r="X16" i="11"/>
  <c r="X14" i="11"/>
  <c r="X13" i="11"/>
  <c r="X12" i="11"/>
  <c r="X11" i="11"/>
  <c r="X9" i="11"/>
  <c r="X10" i="11"/>
  <c r="U15" i="11"/>
  <c r="U16" i="11"/>
  <c r="U14" i="11"/>
  <c r="U13" i="11"/>
  <c r="U12" i="11"/>
  <c r="U11" i="11"/>
  <c r="U9" i="11"/>
  <c r="U10" i="11"/>
  <c r="R15" i="11"/>
  <c r="R16" i="11"/>
  <c r="R14" i="11"/>
  <c r="R13" i="11"/>
  <c r="R12" i="11"/>
  <c r="R11" i="11"/>
  <c r="R9" i="11"/>
  <c r="R10" i="11"/>
  <c r="O15" i="11"/>
  <c r="O16" i="11"/>
  <c r="O14" i="11"/>
  <c r="O13" i="11"/>
  <c r="O12" i="11"/>
  <c r="O11" i="11"/>
  <c r="O9" i="11"/>
  <c r="O10" i="11"/>
  <c r="L15" i="11"/>
  <c r="L16" i="11"/>
  <c r="L14" i="11"/>
  <c r="L13" i="11"/>
  <c r="L12" i="11"/>
  <c r="L11" i="11"/>
  <c r="L9" i="11"/>
  <c r="L10" i="11"/>
  <c r="I15" i="11"/>
  <c r="E15" i="11" s="1"/>
  <c r="D15" i="11" s="1"/>
  <c r="I16" i="11"/>
  <c r="E16" i="11" s="1"/>
  <c r="D16" i="11" s="1"/>
  <c r="I14" i="11"/>
  <c r="E14" i="11" s="1"/>
  <c r="D14" i="11" s="1"/>
  <c r="I13" i="11"/>
  <c r="E13" i="11"/>
  <c r="D13" i="11" s="1"/>
  <c r="I12" i="11"/>
  <c r="E12" i="11" s="1"/>
  <c r="D12" i="11" s="1"/>
  <c r="I11" i="11"/>
  <c r="E11" i="11"/>
  <c r="D11" i="11" s="1"/>
  <c r="I9" i="11"/>
  <c r="I10" i="11"/>
  <c r="E10" i="11"/>
  <c r="D10" i="11" s="1"/>
  <c r="C15" i="11"/>
  <c r="C16" i="11"/>
  <c r="C14" i="11"/>
  <c r="C13" i="11"/>
  <c r="C12" i="11"/>
  <c r="C11" i="11"/>
  <c r="C9" i="11"/>
  <c r="C10" i="11"/>
  <c r="AS17" i="10"/>
  <c r="AP17" i="10"/>
  <c r="AM17" i="10"/>
  <c r="AJ17" i="10"/>
  <c r="AG17" i="10"/>
  <c r="AD17" i="10"/>
  <c r="AA17" i="10"/>
  <c r="X17" i="10"/>
  <c r="U17" i="10"/>
  <c r="R17" i="10"/>
  <c r="O17" i="10"/>
  <c r="L17" i="10"/>
  <c r="I17" i="10"/>
  <c r="C17" i="10"/>
  <c r="AS16" i="10"/>
  <c r="AP16" i="10"/>
  <c r="AM16" i="10"/>
  <c r="AJ16" i="10"/>
  <c r="AG16" i="10"/>
  <c r="AD16" i="10"/>
  <c r="AA16" i="10"/>
  <c r="X16" i="10"/>
  <c r="U16" i="10"/>
  <c r="R16" i="10"/>
  <c r="O16" i="10"/>
  <c r="L16" i="10"/>
  <c r="I16" i="10"/>
  <c r="C16" i="10"/>
  <c r="AS18" i="10"/>
  <c r="AS15" i="10"/>
  <c r="AS13" i="10"/>
  <c r="AS11" i="10"/>
  <c r="AS12" i="10"/>
  <c r="AS14" i="10"/>
  <c r="AS10" i="10"/>
  <c r="AS9" i="10"/>
  <c r="AP18" i="10"/>
  <c r="AP15" i="10"/>
  <c r="AP13" i="10"/>
  <c r="AP11" i="10"/>
  <c r="AP12" i="10"/>
  <c r="AP14" i="10"/>
  <c r="AP10" i="10"/>
  <c r="AP9" i="10"/>
  <c r="AM18" i="10"/>
  <c r="AM15" i="10"/>
  <c r="AM13" i="10"/>
  <c r="AM11" i="10"/>
  <c r="AM12" i="10"/>
  <c r="AM14" i="10"/>
  <c r="AM10" i="10"/>
  <c r="AM9" i="10"/>
  <c r="AJ18" i="10"/>
  <c r="AJ15" i="10"/>
  <c r="AJ13" i="10"/>
  <c r="AJ11" i="10"/>
  <c r="AJ12" i="10"/>
  <c r="AJ14" i="10"/>
  <c r="AJ10" i="10"/>
  <c r="AJ9" i="10"/>
  <c r="AG18" i="10"/>
  <c r="AD18" i="10"/>
  <c r="AA18" i="10"/>
  <c r="X18" i="10"/>
  <c r="U18" i="10"/>
  <c r="R18" i="10"/>
  <c r="O18" i="10"/>
  <c r="L18" i="10"/>
  <c r="I18" i="10"/>
  <c r="C18" i="10"/>
  <c r="AG15" i="10"/>
  <c r="AD15" i="10"/>
  <c r="AA15" i="10"/>
  <c r="X15" i="10"/>
  <c r="U15" i="10"/>
  <c r="R15" i="10"/>
  <c r="O15" i="10"/>
  <c r="L15" i="10"/>
  <c r="I15" i="10"/>
  <c r="C15" i="10"/>
  <c r="AG13" i="10"/>
  <c r="AD13" i="10"/>
  <c r="AA13" i="10"/>
  <c r="X13" i="10"/>
  <c r="U13" i="10"/>
  <c r="R13" i="10"/>
  <c r="O13" i="10"/>
  <c r="L13" i="10"/>
  <c r="I13" i="10"/>
  <c r="C13" i="10"/>
  <c r="AG11" i="10"/>
  <c r="AD11" i="10"/>
  <c r="AA11" i="10"/>
  <c r="X11" i="10"/>
  <c r="U11" i="10"/>
  <c r="R11" i="10"/>
  <c r="O11" i="10"/>
  <c r="L11" i="10"/>
  <c r="I11" i="10"/>
  <c r="C11" i="10"/>
  <c r="AG12" i="10"/>
  <c r="AD12" i="10"/>
  <c r="AA12" i="10"/>
  <c r="X12" i="10"/>
  <c r="U12" i="10"/>
  <c r="R12" i="10"/>
  <c r="O12" i="10"/>
  <c r="L12" i="10"/>
  <c r="I12" i="10"/>
  <c r="C12" i="10"/>
  <c r="AG14" i="10"/>
  <c r="AD14" i="10"/>
  <c r="AA14" i="10"/>
  <c r="X14" i="10"/>
  <c r="U14" i="10"/>
  <c r="R14" i="10"/>
  <c r="O14" i="10"/>
  <c r="L14" i="10"/>
  <c r="I14" i="10"/>
  <c r="C14" i="10"/>
  <c r="AG10" i="10"/>
  <c r="AD10" i="10"/>
  <c r="AA10" i="10"/>
  <c r="X10" i="10"/>
  <c r="U10" i="10"/>
  <c r="R10" i="10"/>
  <c r="O10" i="10"/>
  <c r="L10" i="10"/>
  <c r="I10" i="10"/>
  <c r="C10" i="10"/>
  <c r="AG9" i="10"/>
  <c r="AD9" i="10"/>
  <c r="AA9" i="10"/>
  <c r="X9" i="10"/>
  <c r="U9" i="10"/>
  <c r="R9" i="10"/>
  <c r="O9" i="10"/>
  <c r="L9" i="10"/>
  <c r="I9" i="10"/>
  <c r="C9" i="10"/>
  <c r="C13" i="8"/>
  <c r="I13" i="8"/>
  <c r="L13" i="8"/>
  <c r="O13" i="8"/>
  <c r="R13" i="8"/>
  <c r="U13" i="8"/>
  <c r="X13" i="8"/>
  <c r="AA13" i="8"/>
  <c r="AD13" i="8"/>
  <c r="AG13" i="8"/>
  <c r="AJ13" i="8"/>
  <c r="AM13" i="8"/>
  <c r="AP13" i="8"/>
  <c r="AS13" i="8"/>
  <c r="C9" i="8"/>
  <c r="I9" i="8"/>
  <c r="L9" i="8"/>
  <c r="O9" i="8"/>
  <c r="R9" i="8"/>
  <c r="U9" i="8"/>
  <c r="X9" i="8"/>
  <c r="AA9" i="8"/>
  <c r="AD9" i="8"/>
  <c r="AG9" i="8"/>
  <c r="AJ9" i="8"/>
  <c r="AM9" i="8"/>
  <c r="AP9" i="8"/>
  <c r="AS9" i="8"/>
  <c r="C12" i="8"/>
  <c r="I12" i="8"/>
  <c r="L12" i="8"/>
  <c r="O12" i="8"/>
  <c r="R12" i="8"/>
  <c r="U12" i="8"/>
  <c r="X12" i="8"/>
  <c r="AA12" i="8"/>
  <c r="AD12" i="8"/>
  <c r="AG12" i="8"/>
  <c r="AJ12" i="8"/>
  <c r="AM12" i="8"/>
  <c r="AP12" i="8"/>
  <c r="AS12" i="8"/>
  <c r="C10" i="8"/>
  <c r="I10" i="8"/>
  <c r="L10" i="8"/>
  <c r="O10" i="8"/>
  <c r="R10" i="8"/>
  <c r="U10" i="8"/>
  <c r="X10" i="8"/>
  <c r="AA10" i="8"/>
  <c r="AD10" i="8"/>
  <c r="AG10" i="8"/>
  <c r="AJ10" i="8"/>
  <c r="AM10" i="8"/>
  <c r="AP10" i="8"/>
  <c r="AS10" i="8"/>
  <c r="C14" i="8"/>
  <c r="I14" i="8"/>
  <c r="L14" i="8"/>
  <c r="O14" i="8"/>
  <c r="R14" i="8"/>
  <c r="U14" i="8"/>
  <c r="X14" i="8"/>
  <c r="AA14" i="8"/>
  <c r="AD14" i="8"/>
  <c r="AG14" i="8"/>
  <c r="AJ14" i="8"/>
  <c r="AM14" i="8"/>
  <c r="AP14" i="8"/>
  <c r="AS14" i="8"/>
  <c r="C15" i="8"/>
  <c r="I15" i="8"/>
  <c r="L15" i="8"/>
  <c r="E15" i="8" s="1"/>
  <c r="D15" i="8" s="1"/>
  <c r="O15" i="8"/>
  <c r="R15" i="8"/>
  <c r="U15" i="8"/>
  <c r="X15" i="8"/>
  <c r="AA15" i="8"/>
  <c r="AD15" i="8"/>
  <c r="AG15" i="8"/>
  <c r="AJ15" i="8"/>
  <c r="AM15" i="8"/>
  <c r="AP15" i="8"/>
  <c r="AS15" i="8"/>
  <c r="C16" i="8"/>
  <c r="I16" i="8"/>
  <c r="L16" i="8"/>
  <c r="O16" i="8"/>
  <c r="R16" i="8"/>
  <c r="U16" i="8"/>
  <c r="X16" i="8"/>
  <c r="AA16" i="8"/>
  <c r="AD16" i="8"/>
  <c r="AG16" i="8"/>
  <c r="AJ16" i="8"/>
  <c r="AM16" i="8"/>
  <c r="AP16" i="8"/>
  <c r="AS16" i="8"/>
  <c r="C11" i="8"/>
  <c r="I11" i="8"/>
  <c r="L11" i="8"/>
  <c r="O11" i="8"/>
  <c r="R11" i="8"/>
  <c r="U11" i="8"/>
  <c r="X11" i="8"/>
  <c r="AA11" i="8"/>
  <c r="AD11" i="8"/>
  <c r="AG11" i="8"/>
  <c r="AJ11" i="8"/>
  <c r="AM11" i="8"/>
  <c r="AP11" i="8"/>
  <c r="AS11" i="8"/>
  <c r="C17" i="8"/>
  <c r="I17" i="8"/>
  <c r="L17" i="8"/>
  <c r="O17" i="8"/>
  <c r="R17" i="8"/>
  <c r="U17" i="8"/>
  <c r="X17" i="8"/>
  <c r="AA17" i="8"/>
  <c r="AD17" i="8"/>
  <c r="AG17" i="8"/>
  <c r="AJ17" i="8"/>
  <c r="AM17" i="8"/>
  <c r="AP17" i="8"/>
  <c r="AS17" i="8"/>
  <c r="I10" i="7"/>
  <c r="L10" i="7"/>
  <c r="O10" i="7"/>
  <c r="R10" i="7"/>
  <c r="U10" i="7"/>
  <c r="X10" i="7"/>
  <c r="AA10" i="7"/>
  <c r="AD10" i="7"/>
  <c r="AG10" i="7"/>
  <c r="AJ10" i="7"/>
  <c r="AM10" i="7"/>
  <c r="AP10" i="7"/>
  <c r="AS10" i="7"/>
  <c r="I9" i="7"/>
  <c r="L9" i="7"/>
  <c r="O9" i="7"/>
  <c r="R9" i="7"/>
  <c r="U9" i="7"/>
  <c r="X9" i="7"/>
  <c r="AA9" i="7"/>
  <c r="AD9" i="7"/>
  <c r="AG9" i="7"/>
  <c r="AJ9" i="7"/>
  <c r="AM9" i="7"/>
  <c r="AP9" i="7"/>
  <c r="AS9" i="7"/>
  <c r="AS15" i="7"/>
  <c r="AP15" i="7"/>
  <c r="AM15" i="7"/>
  <c r="AJ15" i="7"/>
  <c r="AG15" i="7"/>
  <c r="AD15" i="7"/>
  <c r="AA15" i="7"/>
  <c r="X15" i="7"/>
  <c r="U15" i="7"/>
  <c r="R15" i="7"/>
  <c r="O15" i="7"/>
  <c r="L15" i="7"/>
  <c r="I15" i="7"/>
  <c r="C15" i="7"/>
  <c r="AS17" i="7"/>
  <c r="AP17" i="7"/>
  <c r="AM17" i="7"/>
  <c r="AJ17" i="7"/>
  <c r="AG17" i="7"/>
  <c r="AD17" i="7"/>
  <c r="AA17" i="7"/>
  <c r="X17" i="7"/>
  <c r="U17" i="7"/>
  <c r="R17" i="7"/>
  <c r="O17" i="7"/>
  <c r="L17" i="7"/>
  <c r="I17" i="7"/>
  <c r="C17" i="7"/>
  <c r="AS14" i="7"/>
  <c r="AP14" i="7"/>
  <c r="AM14" i="7"/>
  <c r="AJ14" i="7"/>
  <c r="AG14" i="7"/>
  <c r="AD14" i="7"/>
  <c r="AA14" i="7"/>
  <c r="X14" i="7"/>
  <c r="U14" i="7"/>
  <c r="R14" i="7"/>
  <c r="I14" i="7"/>
  <c r="L14" i="7"/>
  <c r="O14" i="7"/>
  <c r="C14" i="7"/>
  <c r="AS16" i="7"/>
  <c r="AP16" i="7"/>
  <c r="AM16" i="7"/>
  <c r="AJ16" i="7"/>
  <c r="AG16" i="7"/>
  <c r="AD16" i="7"/>
  <c r="AA16" i="7"/>
  <c r="X16" i="7"/>
  <c r="U16" i="7"/>
  <c r="R16" i="7"/>
  <c r="O16" i="7"/>
  <c r="L16" i="7"/>
  <c r="I16" i="7"/>
  <c r="C16" i="7"/>
  <c r="AS11" i="7"/>
  <c r="AP11" i="7"/>
  <c r="AM11" i="7"/>
  <c r="AJ11" i="7"/>
  <c r="AG11" i="7"/>
  <c r="AD11" i="7"/>
  <c r="AA11" i="7"/>
  <c r="X11" i="7"/>
  <c r="U11" i="7"/>
  <c r="R11" i="7"/>
  <c r="O11" i="7"/>
  <c r="L11" i="7"/>
  <c r="I11" i="7"/>
  <c r="C11" i="7"/>
  <c r="AS13" i="7"/>
  <c r="AP13" i="7"/>
  <c r="AM13" i="7"/>
  <c r="AJ13" i="7"/>
  <c r="AG13" i="7"/>
  <c r="AD13" i="7"/>
  <c r="AA13" i="7"/>
  <c r="X13" i="7"/>
  <c r="U13" i="7"/>
  <c r="R13" i="7"/>
  <c r="O13" i="7"/>
  <c r="L13" i="7"/>
  <c r="I13" i="7"/>
  <c r="C13" i="7"/>
  <c r="AS12" i="7"/>
  <c r="AP12" i="7"/>
  <c r="AM12" i="7"/>
  <c r="AJ12" i="7"/>
  <c r="AG12" i="7"/>
  <c r="AD12" i="7"/>
  <c r="AA12" i="7"/>
  <c r="X12" i="7"/>
  <c r="U12" i="7"/>
  <c r="R12" i="7"/>
  <c r="I12" i="7"/>
  <c r="L12" i="7"/>
  <c r="O12" i="7"/>
  <c r="C12" i="7"/>
  <c r="C9" i="7"/>
  <c r="C10" i="7"/>
  <c r="AS17" i="6"/>
  <c r="AP17" i="6"/>
  <c r="AM17" i="6"/>
  <c r="AJ17" i="6"/>
  <c r="AG17" i="6"/>
  <c r="AD17" i="6"/>
  <c r="AA17" i="6"/>
  <c r="X17" i="6"/>
  <c r="U17" i="6"/>
  <c r="R17" i="6"/>
  <c r="O17" i="6"/>
  <c r="L17" i="6"/>
  <c r="I17" i="6"/>
  <c r="C17" i="6"/>
  <c r="AS13" i="6"/>
  <c r="AP13" i="6"/>
  <c r="AM13" i="6"/>
  <c r="AJ13" i="6"/>
  <c r="AG13" i="6"/>
  <c r="AD13" i="6"/>
  <c r="AA13" i="6"/>
  <c r="X13" i="6"/>
  <c r="U13" i="6"/>
  <c r="R13" i="6"/>
  <c r="I13" i="6"/>
  <c r="L13" i="6"/>
  <c r="O13" i="6"/>
  <c r="C13" i="6"/>
  <c r="AS14" i="6"/>
  <c r="AP14" i="6"/>
  <c r="AM14" i="6"/>
  <c r="AJ14" i="6"/>
  <c r="AG14" i="6"/>
  <c r="AD14" i="6"/>
  <c r="AA14" i="6"/>
  <c r="X14" i="6"/>
  <c r="U14" i="6"/>
  <c r="R14" i="6"/>
  <c r="O14" i="6"/>
  <c r="L14" i="6"/>
  <c r="I14" i="6"/>
  <c r="C14" i="6"/>
  <c r="AS16" i="6"/>
  <c r="AP16" i="6"/>
  <c r="AM16" i="6"/>
  <c r="AJ16" i="6"/>
  <c r="AG16" i="6"/>
  <c r="AD16" i="6"/>
  <c r="AA16" i="6"/>
  <c r="X16" i="6"/>
  <c r="U16" i="6"/>
  <c r="R16" i="6"/>
  <c r="O16" i="6"/>
  <c r="E16" i="6" s="1"/>
  <c r="D16" i="6" s="1"/>
  <c r="L16" i="6"/>
  <c r="I16" i="6"/>
  <c r="C16" i="6"/>
  <c r="AS9" i="6"/>
  <c r="AP9" i="6"/>
  <c r="AM9" i="6"/>
  <c r="AJ9" i="6"/>
  <c r="AG9" i="6"/>
  <c r="AD9" i="6"/>
  <c r="AA9" i="6"/>
  <c r="X9" i="6"/>
  <c r="U9" i="6"/>
  <c r="R9" i="6"/>
  <c r="I9" i="6"/>
  <c r="L9" i="6"/>
  <c r="O9" i="6"/>
  <c r="C9" i="6"/>
  <c r="AS10" i="6"/>
  <c r="AP10" i="6"/>
  <c r="AM10" i="6"/>
  <c r="AJ10" i="6"/>
  <c r="AG10" i="6"/>
  <c r="AD10" i="6"/>
  <c r="AA10" i="6"/>
  <c r="X10" i="6"/>
  <c r="U10" i="6"/>
  <c r="R10" i="6"/>
  <c r="O10" i="6"/>
  <c r="L10" i="6"/>
  <c r="I10" i="6"/>
  <c r="C10" i="6"/>
  <c r="AS11" i="6"/>
  <c r="AP11" i="6"/>
  <c r="AM11" i="6"/>
  <c r="AJ11" i="6"/>
  <c r="AG11" i="6"/>
  <c r="AD11" i="6"/>
  <c r="AA11" i="6"/>
  <c r="X11" i="6"/>
  <c r="U11" i="6"/>
  <c r="R11" i="6"/>
  <c r="I11" i="6"/>
  <c r="L11" i="6"/>
  <c r="O11" i="6"/>
  <c r="C11" i="6"/>
  <c r="AS12" i="6"/>
  <c r="AP12" i="6"/>
  <c r="AM12" i="6"/>
  <c r="AJ12" i="6"/>
  <c r="AG12" i="6"/>
  <c r="AD12" i="6"/>
  <c r="AA12" i="6"/>
  <c r="X12" i="6"/>
  <c r="U12" i="6"/>
  <c r="R12" i="6"/>
  <c r="O12" i="6"/>
  <c r="E12" i="6" s="1"/>
  <c r="D12" i="6" s="1"/>
  <c r="L12" i="6"/>
  <c r="I12" i="6"/>
  <c r="C12" i="6"/>
  <c r="AS15" i="6"/>
  <c r="AP15" i="6"/>
  <c r="AM15" i="6"/>
  <c r="AJ15" i="6"/>
  <c r="AG15" i="6"/>
  <c r="AD15" i="6"/>
  <c r="AA15" i="6"/>
  <c r="X15" i="6"/>
  <c r="U15" i="6"/>
  <c r="R15" i="6"/>
  <c r="I15" i="6"/>
  <c r="L15" i="6"/>
  <c r="O15" i="6"/>
  <c r="C15" i="6"/>
  <c r="C11" i="5"/>
  <c r="C12" i="5"/>
  <c r="C14" i="5"/>
  <c r="C16" i="5"/>
  <c r="C13" i="5"/>
  <c r="C9" i="5"/>
  <c r="C15" i="5"/>
  <c r="C10" i="5"/>
  <c r="AG15" i="5"/>
  <c r="AG9" i="5"/>
  <c r="AG13" i="5"/>
  <c r="AG16" i="5"/>
  <c r="AG14" i="5"/>
  <c r="AG12" i="5"/>
  <c r="AG11" i="5"/>
  <c r="AG10" i="5"/>
  <c r="AE16" i="5"/>
  <c r="AC16" i="5"/>
  <c r="AA16" i="5"/>
  <c r="Y16" i="5"/>
  <c r="W16" i="5"/>
  <c r="U16" i="5"/>
  <c r="S16" i="5"/>
  <c r="Q16" i="5"/>
  <c r="O16" i="5"/>
  <c r="M16" i="5"/>
  <c r="I16" i="5"/>
  <c r="K16" i="5"/>
  <c r="AE14" i="5"/>
  <c r="AC14" i="5"/>
  <c r="AA14" i="5"/>
  <c r="Y14" i="5"/>
  <c r="W14" i="5"/>
  <c r="U14" i="5"/>
  <c r="S14" i="5"/>
  <c r="Q14" i="5"/>
  <c r="O14" i="5"/>
  <c r="M14" i="5"/>
  <c r="I14" i="5"/>
  <c r="E14" i="5" s="1"/>
  <c r="D14" i="5" s="1"/>
  <c r="K14" i="5"/>
  <c r="AE15" i="5"/>
  <c r="AC15" i="5"/>
  <c r="AA15" i="5"/>
  <c r="Y15" i="5"/>
  <c r="W15" i="5"/>
  <c r="U15" i="5"/>
  <c r="S15" i="5"/>
  <c r="Q15" i="5"/>
  <c r="O15" i="5"/>
  <c r="M15" i="5"/>
  <c r="I15" i="5"/>
  <c r="K15" i="5"/>
  <c r="AE10" i="5"/>
  <c r="AC10" i="5"/>
  <c r="AA10" i="5"/>
  <c r="Y10" i="5"/>
  <c r="W10" i="5"/>
  <c r="U10" i="5"/>
  <c r="S10" i="5"/>
  <c r="Q10" i="5"/>
  <c r="O10" i="5"/>
  <c r="M10" i="5"/>
  <c r="I10" i="5"/>
  <c r="K10" i="5"/>
  <c r="AE11" i="5"/>
  <c r="AC11" i="5"/>
  <c r="AA11" i="5"/>
  <c r="Y11" i="5"/>
  <c r="W11" i="5"/>
  <c r="U11" i="5"/>
  <c r="S11" i="5"/>
  <c r="Q11" i="5"/>
  <c r="O11" i="5"/>
  <c r="M11" i="5"/>
  <c r="I11" i="5"/>
  <c r="K11" i="5"/>
  <c r="AE9" i="5"/>
  <c r="AC9" i="5"/>
  <c r="AA9" i="5"/>
  <c r="Y9" i="5"/>
  <c r="W9" i="5"/>
  <c r="U9" i="5"/>
  <c r="S9" i="5"/>
  <c r="Q9" i="5"/>
  <c r="O9" i="5"/>
  <c r="M9" i="5"/>
  <c r="I9" i="5"/>
  <c r="E9" i="5" s="1"/>
  <c r="D9" i="5" s="1"/>
  <c r="K9" i="5"/>
  <c r="AE12" i="5"/>
  <c r="AC12" i="5"/>
  <c r="AA12" i="5"/>
  <c r="Y12" i="5"/>
  <c r="W12" i="5"/>
  <c r="U12" i="5"/>
  <c r="S12" i="5"/>
  <c r="Q12" i="5"/>
  <c r="O12" i="5"/>
  <c r="M12" i="5"/>
  <c r="I12" i="5"/>
  <c r="K12" i="5"/>
  <c r="AE13" i="5"/>
  <c r="AC13" i="5"/>
  <c r="AA13" i="5"/>
  <c r="Y13" i="5"/>
  <c r="W13" i="5"/>
  <c r="U13" i="5"/>
  <c r="S13" i="5"/>
  <c r="Q13" i="5"/>
  <c r="O13" i="5"/>
  <c r="M13" i="5"/>
  <c r="I13" i="5"/>
  <c r="K13" i="5"/>
  <c r="AE15" i="4"/>
  <c r="AC15" i="4"/>
  <c r="AA15" i="4"/>
  <c r="Y15" i="4"/>
  <c r="W15" i="4"/>
  <c r="U15" i="4"/>
  <c r="S15" i="4"/>
  <c r="Q15" i="4"/>
  <c r="O15" i="4"/>
  <c r="M15" i="4"/>
  <c r="K15" i="4"/>
  <c r="I15" i="4"/>
  <c r="C15" i="4"/>
  <c r="AE13" i="4"/>
  <c r="AC13" i="4"/>
  <c r="AA13" i="4"/>
  <c r="Y13" i="4"/>
  <c r="W13" i="4"/>
  <c r="U13" i="4"/>
  <c r="S13" i="4"/>
  <c r="Q13" i="4"/>
  <c r="O13" i="4"/>
  <c r="M13" i="4"/>
  <c r="K13" i="4"/>
  <c r="I13" i="4"/>
  <c r="C13" i="4"/>
  <c r="AE12" i="4"/>
  <c r="AC12" i="4"/>
  <c r="AA12" i="4"/>
  <c r="Y12" i="4"/>
  <c r="W12" i="4"/>
  <c r="U12" i="4"/>
  <c r="S12" i="4"/>
  <c r="Q12" i="4"/>
  <c r="O12" i="4"/>
  <c r="M12" i="4"/>
  <c r="K12" i="4"/>
  <c r="I12" i="4"/>
  <c r="C12" i="4"/>
  <c r="AE14" i="4"/>
  <c r="AC14" i="4"/>
  <c r="AA14" i="4"/>
  <c r="Y14" i="4"/>
  <c r="W14" i="4"/>
  <c r="U14" i="4"/>
  <c r="S14" i="4"/>
  <c r="Q14" i="4"/>
  <c r="O14" i="4"/>
  <c r="M14" i="4"/>
  <c r="K14" i="4"/>
  <c r="I14" i="4"/>
  <c r="C14" i="4"/>
  <c r="AE10" i="4"/>
  <c r="AC10" i="4"/>
  <c r="AA10" i="4"/>
  <c r="Y10" i="4"/>
  <c r="W10" i="4"/>
  <c r="U10" i="4"/>
  <c r="S10" i="4"/>
  <c r="Q10" i="4"/>
  <c r="O10" i="4"/>
  <c r="M10" i="4"/>
  <c r="K10" i="4"/>
  <c r="I10" i="4"/>
  <c r="C10" i="4"/>
  <c r="AE11" i="4"/>
  <c r="AC11" i="4"/>
  <c r="AA11" i="4"/>
  <c r="Y11" i="4"/>
  <c r="W11" i="4"/>
  <c r="U11" i="4"/>
  <c r="S11" i="4"/>
  <c r="Q11" i="4"/>
  <c r="O11" i="4"/>
  <c r="M11" i="4"/>
  <c r="K11" i="4"/>
  <c r="I11" i="4"/>
  <c r="C11" i="4"/>
  <c r="AE9" i="4"/>
  <c r="AC9" i="4"/>
  <c r="AA9" i="4"/>
  <c r="Y9" i="4"/>
  <c r="W9" i="4"/>
  <c r="U9" i="4"/>
  <c r="S9" i="4"/>
  <c r="Q9" i="4"/>
  <c r="O9" i="4"/>
  <c r="E9" i="4" s="1"/>
  <c r="D9" i="4" s="1"/>
  <c r="M9" i="4"/>
  <c r="I9" i="4"/>
  <c r="K9" i="4"/>
  <c r="C9" i="4"/>
  <c r="AE15" i="3"/>
  <c r="AC15" i="3"/>
  <c r="AE12" i="3"/>
  <c r="AC12" i="3"/>
  <c r="AE13" i="3"/>
  <c r="AC13" i="3"/>
  <c r="AE14" i="3"/>
  <c r="AC14" i="3"/>
  <c r="AE10" i="3"/>
  <c r="AC10" i="3"/>
  <c r="AE11" i="3"/>
  <c r="AC11" i="3"/>
  <c r="AE9" i="3"/>
  <c r="AC9" i="3"/>
  <c r="AA15" i="3"/>
  <c r="AA12" i="3"/>
  <c r="AA13" i="3"/>
  <c r="AA14" i="3"/>
  <c r="AA10" i="3"/>
  <c r="AA11" i="3"/>
  <c r="AA9" i="3"/>
  <c r="Y15" i="3"/>
  <c r="W15" i="3"/>
  <c r="U15" i="3"/>
  <c r="S15" i="3"/>
  <c r="Q15" i="3"/>
  <c r="O15" i="3"/>
  <c r="M15" i="3"/>
  <c r="K15" i="3"/>
  <c r="I15" i="3"/>
  <c r="C15" i="3"/>
  <c r="Y9" i="3"/>
  <c r="W9" i="3"/>
  <c r="U9" i="3"/>
  <c r="S9" i="3"/>
  <c r="Q9" i="3"/>
  <c r="O9" i="3"/>
  <c r="M9" i="3"/>
  <c r="K9" i="3"/>
  <c r="I9" i="3"/>
  <c r="C9" i="3"/>
  <c r="Y14" i="3"/>
  <c r="W14" i="3"/>
  <c r="U14" i="3"/>
  <c r="S14" i="3"/>
  <c r="Q14" i="3"/>
  <c r="O14" i="3"/>
  <c r="M14" i="3"/>
  <c r="K14" i="3"/>
  <c r="I14" i="3"/>
  <c r="C14" i="3"/>
  <c r="Y10" i="3"/>
  <c r="W10" i="3"/>
  <c r="U10" i="3"/>
  <c r="S10" i="3"/>
  <c r="Q10" i="3"/>
  <c r="O10" i="3"/>
  <c r="M10" i="3"/>
  <c r="K10" i="3"/>
  <c r="I10" i="3"/>
  <c r="E10" i="3" s="1"/>
  <c r="D10" i="3" s="1"/>
  <c r="C10" i="3"/>
  <c r="Y12" i="3"/>
  <c r="W12" i="3"/>
  <c r="U12" i="3"/>
  <c r="S12" i="3"/>
  <c r="Q12" i="3"/>
  <c r="O12" i="3"/>
  <c r="M12" i="3"/>
  <c r="K12" i="3"/>
  <c r="I12" i="3"/>
  <c r="C12" i="3"/>
  <c r="Y13" i="3"/>
  <c r="W13" i="3"/>
  <c r="U13" i="3"/>
  <c r="S13" i="3"/>
  <c r="Q13" i="3"/>
  <c r="O13" i="3"/>
  <c r="M13" i="3"/>
  <c r="K13" i="3"/>
  <c r="I13" i="3"/>
  <c r="C13" i="3"/>
  <c r="Y11" i="3"/>
  <c r="W11" i="3"/>
  <c r="U11" i="3"/>
  <c r="S11" i="3"/>
  <c r="Q11" i="3"/>
  <c r="O11" i="3"/>
  <c r="M11" i="3"/>
  <c r="K11" i="3"/>
  <c r="I11" i="3"/>
  <c r="C11" i="3"/>
  <c r="C10" i="1"/>
  <c r="C11" i="1"/>
  <c r="C13" i="1"/>
  <c r="C12" i="1"/>
  <c r="C14" i="1"/>
  <c r="C15" i="1"/>
  <c r="C16" i="1"/>
  <c r="C17" i="1"/>
  <c r="C9" i="1"/>
  <c r="AA32" i="1"/>
  <c r="AA31" i="1"/>
  <c r="AA30" i="1"/>
  <c r="AA29" i="1"/>
  <c r="AA27" i="1"/>
  <c r="AA28" i="1"/>
  <c r="AA26" i="1"/>
  <c r="AA25" i="1"/>
  <c r="AA24" i="1"/>
  <c r="O32" i="1"/>
  <c r="M32" i="1"/>
  <c r="K32" i="1"/>
  <c r="I32" i="1"/>
  <c r="G32" i="1"/>
  <c r="E32" i="1"/>
  <c r="O31" i="1"/>
  <c r="M31" i="1"/>
  <c r="K31" i="1"/>
  <c r="I31" i="1"/>
  <c r="G31" i="1"/>
  <c r="E31" i="1"/>
  <c r="O30" i="1"/>
  <c r="M30" i="1"/>
  <c r="K30" i="1"/>
  <c r="I30" i="1"/>
  <c r="G30" i="1"/>
  <c r="E30" i="1"/>
  <c r="O29" i="1"/>
  <c r="M29" i="1"/>
  <c r="K29" i="1"/>
  <c r="I29" i="1"/>
  <c r="G29" i="1"/>
  <c r="E29" i="1"/>
  <c r="O27" i="1"/>
  <c r="M27" i="1"/>
  <c r="K27" i="1"/>
  <c r="I27" i="1"/>
  <c r="G27" i="1"/>
  <c r="E27" i="1"/>
  <c r="O28" i="1"/>
  <c r="M28" i="1"/>
  <c r="K28" i="1"/>
  <c r="I28" i="1"/>
  <c r="G28" i="1"/>
  <c r="E28" i="1"/>
  <c r="O26" i="1"/>
  <c r="M26" i="1"/>
  <c r="K26" i="1"/>
  <c r="I26" i="1"/>
  <c r="G26" i="1"/>
  <c r="E26" i="1"/>
  <c r="O25" i="1"/>
  <c r="M25" i="1"/>
  <c r="K25" i="1"/>
  <c r="I25" i="1"/>
  <c r="G25" i="1"/>
  <c r="E25" i="1"/>
  <c r="O24" i="1"/>
  <c r="M24" i="1"/>
  <c r="K24" i="1"/>
  <c r="I24" i="1"/>
  <c r="G24" i="1"/>
  <c r="E24" i="1"/>
  <c r="Y32" i="1"/>
  <c r="Y31" i="1"/>
  <c r="Y30" i="1"/>
  <c r="Y29" i="1"/>
  <c r="Y27" i="1"/>
  <c r="Y28" i="1"/>
  <c r="Y26" i="1"/>
  <c r="Y25" i="1"/>
  <c r="Y24" i="1"/>
  <c r="W32" i="1"/>
  <c r="U32" i="1"/>
  <c r="S32" i="1"/>
  <c r="Q32" i="1"/>
  <c r="W31" i="1"/>
  <c r="U31" i="1"/>
  <c r="S31" i="1"/>
  <c r="Q31" i="1"/>
  <c r="W30" i="1"/>
  <c r="U30" i="1"/>
  <c r="S30" i="1"/>
  <c r="Q30" i="1"/>
  <c r="W29" i="1"/>
  <c r="U29" i="1"/>
  <c r="S29" i="1"/>
  <c r="Q29" i="1"/>
  <c r="W28" i="1"/>
  <c r="U28" i="1"/>
  <c r="S28" i="1"/>
  <c r="Q28" i="1"/>
  <c r="W27" i="1"/>
  <c r="U27" i="1"/>
  <c r="S27" i="1"/>
  <c r="Q27" i="1"/>
  <c r="W25" i="1"/>
  <c r="U25" i="1"/>
  <c r="S25" i="1"/>
  <c r="Q25" i="1"/>
  <c r="W26" i="1"/>
  <c r="U26" i="1"/>
  <c r="S26" i="1"/>
  <c r="Q26" i="1"/>
  <c r="W24" i="1"/>
  <c r="U24" i="1"/>
  <c r="S24" i="1"/>
  <c r="Q24" i="1"/>
  <c r="I12" i="1"/>
  <c r="K12" i="1"/>
  <c r="M12" i="1"/>
  <c r="O12" i="1"/>
  <c r="Q12" i="1"/>
  <c r="S12" i="1"/>
  <c r="U12" i="1"/>
  <c r="W12" i="1"/>
  <c r="Y12" i="1"/>
  <c r="I17" i="1"/>
  <c r="K17" i="1"/>
  <c r="M17" i="1"/>
  <c r="O17" i="1"/>
  <c r="Q17" i="1"/>
  <c r="S17" i="1"/>
  <c r="U17" i="1"/>
  <c r="W17" i="1"/>
  <c r="Y17" i="1"/>
  <c r="I15" i="1"/>
  <c r="K15" i="1"/>
  <c r="M15" i="1"/>
  <c r="O15" i="1"/>
  <c r="Q15" i="1"/>
  <c r="S15" i="1"/>
  <c r="U15" i="1"/>
  <c r="W15" i="1"/>
  <c r="Y15" i="1"/>
  <c r="I16" i="1"/>
  <c r="K16" i="1"/>
  <c r="M16" i="1"/>
  <c r="O16" i="1"/>
  <c r="Q16" i="1"/>
  <c r="S16" i="1"/>
  <c r="U16" i="1"/>
  <c r="W16" i="1"/>
  <c r="Y16" i="1"/>
  <c r="I14" i="1"/>
  <c r="K14" i="1"/>
  <c r="M14" i="1"/>
  <c r="O14" i="1"/>
  <c r="Q14" i="1"/>
  <c r="S14" i="1"/>
  <c r="U14" i="1"/>
  <c r="W14" i="1"/>
  <c r="Y14" i="1"/>
  <c r="I13" i="1"/>
  <c r="K13" i="1"/>
  <c r="M13" i="1"/>
  <c r="O13" i="1"/>
  <c r="Q13" i="1"/>
  <c r="S13" i="1"/>
  <c r="U13" i="1"/>
  <c r="W13" i="1"/>
  <c r="Y13" i="1"/>
  <c r="I10" i="1"/>
  <c r="E10" i="1" s="1"/>
  <c r="D10" i="1" s="1"/>
  <c r="M10" i="1"/>
  <c r="O10" i="1"/>
  <c r="Q10" i="1"/>
  <c r="S10" i="1"/>
  <c r="W10" i="1"/>
  <c r="Y10" i="1"/>
  <c r="K11" i="1"/>
  <c r="E11" i="1" s="1"/>
  <c r="D11" i="1" s="1"/>
  <c r="M11" i="1"/>
  <c r="O11" i="1"/>
  <c r="S11" i="1"/>
  <c r="U11" i="1"/>
  <c r="I11" i="1"/>
  <c r="Q11" i="1"/>
  <c r="W11" i="1"/>
  <c r="Y11" i="1"/>
  <c r="U10" i="1"/>
  <c r="K10" i="1"/>
  <c r="I9" i="1"/>
  <c r="K9" i="1"/>
  <c r="M9" i="1"/>
  <c r="O9" i="1"/>
  <c r="Q9" i="1"/>
  <c r="S9" i="1"/>
  <c r="U9" i="1"/>
  <c r="W9" i="1"/>
  <c r="Y9" i="1"/>
  <c r="X30" i="14"/>
  <c r="E12" i="16"/>
  <c r="D12" i="16" s="1"/>
  <c r="E11" i="16"/>
  <c r="D11" i="16" s="1"/>
  <c r="D12" i="9" l="1"/>
  <c r="D13" i="9"/>
  <c r="D5" i="9"/>
  <c r="D18" i="9"/>
  <c r="D14" i="9"/>
  <c r="D8" i="9"/>
  <c r="E15" i="19"/>
  <c r="D15" i="19" s="1"/>
  <c r="E16" i="19"/>
  <c r="D16" i="19" s="1"/>
  <c r="E13" i="19"/>
  <c r="D13" i="19" s="1"/>
  <c r="E9" i="19"/>
  <c r="D9" i="19" s="1"/>
  <c r="E14" i="19"/>
  <c r="D14" i="19" s="1"/>
  <c r="E11" i="19"/>
  <c r="D11" i="19" s="1"/>
  <c r="E12" i="19"/>
  <c r="D12" i="19" s="1"/>
  <c r="E15" i="1"/>
  <c r="D15" i="1" s="1"/>
  <c r="E12" i="4"/>
  <c r="D12" i="4" s="1"/>
  <c r="E17" i="1"/>
  <c r="D17" i="1" s="1"/>
  <c r="E12" i="1"/>
  <c r="D12" i="1" s="1"/>
  <c r="E11" i="3"/>
  <c r="D11" i="3" s="1"/>
  <c r="E14" i="3"/>
  <c r="D14" i="3" s="1"/>
  <c r="E11" i="4"/>
  <c r="D11" i="4" s="1"/>
  <c r="E13" i="5"/>
  <c r="D13" i="5" s="1"/>
  <c r="E10" i="5"/>
  <c r="D10" i="5" s="1"/>
  <c r="E15" i="6"/>
  <c r="D15" i="6" s="1"/>
  <c r="E9" i="6"/>
  <c r="D9" i="6" s="1"/>
  <c r="E17" i="6"/>
  <c r="D17" i="6" s="1"/>
  <c r="E12" i="7"/>
  <c r="D12" i="7" s="1"/>
  <c r="E16" i="7"/>
  <c r="D16" i="7" s="1"/>
  <c r="E14" i="7"/>
  <c r="D14" i="7" s="1"/>
  <c r="E10" i="7"/>
  <c r="D10" i="7" s="1"/>
  <c r="E16" i="8"/>
  <c r="D16" i="8" s="1"/>
  <c r="X29" i="12"/>
  <c r="E9" i="13"/>
  <c r="D9" i="13" s="1"/>
  <c r="X29" i="13"/>
  <c r="X28" i="14"/>
  <c r="E14" i="15"/>
  <c r="D14" i="15" s="1"/>
  <c r="E16" i="15"/>
  <c r="D16" i="15" s="1"/>
  <c r="X29" i="15"/>
  <c r="E16" i="1"/>
  <c r="D16" i="1" s="1"/>
  <c r="E12" i="8"/>
  <c r="D12" i="8" s="1"/>
  <c r="E9" i="10"/>
  <c r="D9" i="10" s="1"/>
  <c r="E9" i="11"/>
  <c r="D9" i="11" s="1"/>
  <c r="E9" i="12"/>
  <c r="D9" i="12" s="1"/>
  <c r="E14" i="12"/>
  <c r="D14" i="12" s="1"/>
  <c r="E16" i="12"/>
  <c r="D16" i="12" s="1"/>
  <c r="E14" i="13"/>
  <c r="D14" i="13" s="1"/>
  <c r="E13" i="13"/>
  <c r="D13" i="13" s="1"/>
  <c r="E12" i="13"/>
  <c r="D12" i="13" s="1"/>
  <c r="E13" i="1"/>
  <c r="D13" i="1" s="1"/>
  <c r="E13" i="3"/>
  <c r="D13" i="3" s="1"/>
  <c r="E9" i="3"/>
  <c r="D9" i="3" s="1"/>
  <c r="E14" i="4"/>
  <c r="D14" i="4" s="1"/>
  <c r="E15" i="4"/>
  <c r="D15" i="4" s="1"/>
  <c r="E12" i="5"/>
  <c r="D12" i="5" s="1"/>
  <c r="E11" i="5"/>
  <c r="D11" i="5" s="1"/>
  <c r="E15" i="5"/>
  <c r="D15" i="5" s="1"/>
  <c r="E16" i="5"/>
  <c r="D16" i="5" s="1"/>
  <c r="E10" i="6"/>
  <c r="D10" i="6" s="1"/>
  <c r="E13" i="6"/>
  <c r="D13" i="6" s="1"/>
  <c r="E11" i="7"/>
  <c r="D11" i="7" s="1"/>
  <c r="E15" i="7"/>
  <c r="D15" i="7" s="1"/>
  <c r="E9" i="7"/>
  <c r="D9" i="7" s="1"/>
  <c r="E11" i="8"/>
  <c r="D11" i="8" s="1"/>
  <c r="E17" i="10"/>
  <c r="D17" i="10" s="1"/>
  <c r="E13" i="12"/>
  <c r="D13" i="12" s="1"/>
  <c r="X27" i="12"/>
  <c r="X30" i="13"/>
  <c r="E16" i="14"/>
  <c r="D16" i="14" s="1"/>
  <c r="E9" i="15"/>
  <c r="D9" i="15" s="1"/>
  <c r="AD30" i="16"/>
  <c r="AD30" i="17"/>
  <c r="E15" i="14"/>
  <c r="D15" i="14" s="1"/>
  <c r="X26" i="15"/>
  <c r="X28" i="15"/>
  <c r="X30" i="15"/>
  <c r="E9" i="16"/>
  <c r="D9" i="16" s="1"/>
  <c r="E10" i="16"/>
  <c r="D10" i="16" s="1"/>
  <c r="AD27" i="16"/>
  <c r="AD28" i="17"/>
  <c r="E10" i="10"/>
  <c r="D10" i="10" s="1"/>
  <c r="E11" i="10"/>
  <c r="D11" i="10" s="1"/>
  <c r="E16" i="10"/>
  <c r="D16" i="10" s="1"/>
  <c r="E11" i="12"/>
  <c r="D11" i="12" s="1"/>
  <c r="E12" i="3"/>
  <c r="D12" i="3" s="1"/>
  <c r="E15" i="3"/>
  <c r="D15" i="3" s="1"/>
  <c r="E13" i="4"/>
  <c r="D13" i="4" s="1"/>
  <c r="E11" i="6"/>
  <c r="D11" i="6" s="1"/>
  <c r="E14" i="6"/>
  <c r="D14" i="6" s="1"/>
  <c r="E13" i="7"/>
  <c r="D13" i="7" s="1"/>
  <c r="E17" i="7"/>
  <c r="D17" i="7" s="1"/>
  <c r="E17" i="8"/>
  <c r="D17" i="8" s="1"/>
  <c r="E16" i="13"/>
  <c r="D16" i="13" s="1"/>
  <c r="X27" i="13"/>
  <c r="E13" i="14"/>
  <c r="D13" i="14" s="1"/>
  <c r="X26" i="14"/>
  <c r="E13" i="15"/>
  <c r="D13" i="15" s="1"/>
  <c r="E16" i="16"/>
  <c r="D16" i="16" s="1"/>
  <c r="E17" i="16"/>
  <c r="D17" i="16" s="1"/>
  <c r="AD28" i="16"/>
  <c r="E10" i="8"/>
  <c r="D10" i="8" s="1"/>
  <c r="E13" i="10"/>
  <c r="D13" i="10" s="1"/>
  <c r="E11" i="13"/>
  <c r="D11" i="13" s="1"/>
  <c r="E14" i="1"/>
  <c r="D14" i="1" s="1"/>
  <c r="E10" i="4"/>
  <c r="D10" i="4" s="1"/>
  <c r="E14" i="8"/>
  <c r="D14" i="8" s="1"/>
  <c r="E13" i="8"/>
  <c r="D13" i="8" s="1"/>
  <c r="X28" i="12"/>
  <c r="E10" i="13"/>
  <c r="D10" i="13" s="1"/>
  <c r="AD29" i="17"/>
  <c r="E9" i="14"/>
  <c r="D9" i="14" s="1"/>
  <c r="E10" i="14"/>
  <c r="D10" i="14" s="1"/>
  <c r="X27" i="14"/>
  <c r="AD29" i="16"/>
  <c r="E9" i="1"/>
  <c r="D9" i="1" s="1"/>
  <c r="E9" i="8"/>
  <c r="D9" i="8" s="1"/>
  <c r="E14" i="10"/>
  <c r="D14" i="10" s="1"/>
  <c r="E12" i="10"/>
  <c r="D12" i="10" s="1"/>
  <c r="E15" i="10"/>
  <c r="D15" i="10" s="1"/>
  <c r="E18" i="10"/>
  <c r="D18" i="10" s="1"/>
  <c r="E12" i="12"/>
  <c r="D12" i="12" s="1"/>
  <c r="E15" i="12"/>
  <c r="D15" i="12" s="1"/>
  <c r="E11" i="15"/>
  <c r="D11" i="15" s="1"/>
  <c r="E15" i="15"/>
  <c r="D15" i="15" s="1"/>
  <c r="E13" i="16"/>
  <c r="D13" i="16" s="1"/>
  <c r="AD31" i="16"/>
  <c r="E17" i="18"/>
  <c r="D17" i="18" s="1"/>
  <c r="E14" i="18"/>
  <c r="D14" i="18" s="1"/>
  <c r="E16" i="18"/>
  <c r="D16" i="18" s="1"/>
  <c r="D16" i="9"/>
  <c r="D7" i="9"/>
  <c r="D20" i="9"/>
  <c r="D19" i="9"/>
  <c r="D6" i="9"/>
  <c r="D23" i="9"/>
  <c r="D17" i="9"/>
  <c r="D22" i="9"/>
  <c r="E11" i="18"/>
  <c r="D11" i="18" s="1"/>
  <c r="AD30" i="18"/>
  <c r="AD29" i="18"/>
  <c r="AD28" i="18"/>
  <c r="AD27" i="18"/>
  <c r="E13" i="18"/>
  <c r="D13" i="18" s="1"/>
  <c r="E10" i="18"/>
  <c r="D10" i="18" s="1"/>
  <c r="E15" i="18"/>
  <c r="D15" i="18" s="1"/>
  <c r="E12" i="18"/>
  <c r="D12" i="18" s="1"/>
  <c r="E9" i="18"/>
  <c r="D9" i="18" s="1"/>
  <c r="E14" i="17"/>
  <c r="D14" i="17" s="1"/>
  <c r="E11" i="17"/>
  <c r="D11" i="17" s="1"/>
  <c r="E10" i="17"/>
  <c r="D10" i="17" s="1"/>
  <c r="E15" i="17"/>
  <c r="D15" i="17" s="1"/>
  <c r="E16" i="17"/>
  <c r="D16" i="17" s="1"/>
  <c r="E17" i="17"/>
  <c r="D17" i="17" s="1"/>
  <c r="E13" i="17"/>
  <c r="D13" i="17" s="1"/>
  <c r="E12" i="17"/>
  <c r="D12" i="17" s="1"/>
  <c r="E9" i="17"/>
  <c r="D9" i="17" s="1"/>
</calcChain>
</file>

<file path=xl/sharedStrings.xml><?xml version="1.0" encoding="utf-8"?>
<sst xmlns="http://schemas.openxmlformats.org/spreadsheetml/2006/main" count="1858" uniqueCount="306">
  <si>
    <t>Name</t>
  </si>
  <si>
    <t>Ronald</t>
  </si>
  <si>
    <t>Gerald</t>
  </si>
  <si>
    <t>Stefan</t>
  </si>
  <si>
    <t>Rainer</t>
  </si>
  <si>
    <t>Oliver</t>
  </si>
  <si>
    <t>Manfred</t>
  </si>
  <si>
    <t>Enrico</t>
  </si>
  <si>
    <t>Platz</t>
  </si>
  <si>
    <t>Punkte</t>
  </si>
  <si>
    <t>Jürgen</t>
  </si>
  <si>
    <t>durchschn.</t>
  </si>
  <si>
    <t>Wertung</t>
  </si>
  <si>
    <t xml:space="preserve">Platz </t>
  </si>
  <si>
    <t>Turnier  18.03.08</t>
  </si>
  <si>
    <t>Gesamt</t>
  </si>
  <si>
    <t>punkte</t>
  </si>
  <si>
    <t>Turnier  19.04.08</t>
  </si>
  <si>
    <t>Turnier  19.07.08</t>
  </si>
  <si>
    <t>Turnier  07.06.08</t>
  </si>
  <si>
    <t>Turnier  21.05.08</t>
  </si>
  <si>
    <t xml:space="preserve">Turnierwertung    Stand: </t>
  </si>
  <si>
    <t>Detlef</t>
  </si>
  <si>
    <t>Turnier  16.08.08</t>
  </si>
  <si>
    <t>Turnier  13.09.08</t>
  </si>
  <si>
    <t>Turnier  11.10.08</t>
  </si>
  <si>
    <t>Teil-nahmen</t>
  </si>
  <si>
    <t>Gesamt Punkte</t>
  </si>
  <si>
    <t>Turnier Wertungen</t>
  </si>
  <si>
    <t>Platzhalter</t>
  </si>
  <si>
    <t>Turnier  15.11.08</t>
  </si>
  <si>
    <t xml:space="preserve">Pokerfreunde </t>
  </si>
  <si>
    <t>Turnier  03.01.09</t>
  </si>
  <si>
    <t>Turnier  31.01.09</t>
  </si>
  <si>
    <t>Turnier  28.02.09</t>
  </si>
  <si>
    <t>Turnier  28.03.09</t>
  </si>
  <si>
    <t>Turnier  25.04.09</t>
  </si>
  <si>
    <t xml:space="preserve">Für das Championat 2008/2009 kommen 15 von 18 Turnieren in die Wertung (3 Streichergebnisse - die schlechtesten Plazierungen), </t>
  </si>
  <si>
    <t>die Spieler, die keine 15 Turniere gespielt haben, werden in den restlichen Turnieren mit 0 Punkt gewertet.</t>
  </si>
  <si>
    <t>(bei Punktgleichheit entscheidet die höhere Anzahl der errungenen Siege)</t>
  </si>
  <si>
    <t>Turnier  23.05.09</t>
  </si>
  <si>
    <t>Turnier  27.06.09</t>
  </si>
  <si>
    <t>Turnier  18.07.09</t>
  </si>
  <si>
    <t>Turnier  00.12.09</t>
  </si>
  <si>
    <t>Turnier  26.09.09</t>
  </si>
  <si>
    <t>Turnier  10.10.09</t>
  </si>
  <si>
    <t>Turnier  07.11.09</t>
  </si>
  <si>
    <t>Turnier  19.12.09</t>
  </si>
  <si>
    <t>Turnier  30.01.10</t>
  </si>
  <si>
    <t>Turnier  27.02.10</t>
  </si>
  <si>
    <t>Turnier  27.03.10</t>
  </si>
  <si>
    <t>Turnier  24.04.10</t>
  </si>
  <si>
    <t>Turnier  22.05.10</t>
  </si>
  <si>
    <t>Turnier  19.06.10</t>
  </si>
  <si>
    <t>Turnier  17.07.10</t>
  </si>
  <si>
    <t>Turnier  11.09.10</t>
  </si>
  <si>
    <t>Turnier  14.08.10</t>
  </si>
  <si>
    <t>Turnier  29.10.10</t>
  </si>
  <si>
    <t>Turnier  06.11.10</t>
  </si>
  <si>
    <t>Turnier  04.12.10</t>
  </si>
  <si>
    <t>Turnier  15.01.11</t>
  </si>
  <si>
    <t>Turnier  12.02.11</t>
  </si>
  <si>
    <t>Turnier  12.03.11</t>
  </si>
  <si>
    <t>Turnier  09.04.11</t>
  </si>
  <si>
    <t>Turnier  07.05.11</t>
  </si>
  <si>
    <t>Turnier  02.07.11</t>
  </si>
  <si>
    <t>Turnier  30.07.11</t>
  </si>
  <si>
    <t>Turnier  27.08.11</t>
  </si>
  <si>
    <t>Turnier  24.09.11</t>
  </si>
  <si>
    <t>Turnier  22.10.11</t>
  </si>
  <si>
    <t>Turnier  19.11.11</t>
  </si>
  <si>
    <t>Turnier  17.12.11</t>
  </si>
  <si>
    <t>Dominik</t>
  </si>
  <si>
    <t>Turnier  10.03.12</t>
  </si>
  <si>
    <t>Turnier  11.02.12</t>
  </si>
  <si>
    <t>Turnier  14.01.12</t>
  </si>
  <si>
    <t>Turnier  07.04.12</t>
  </si>
  <si>
    <t>Turnier  05.05.12</t>
  </si>
  <si>
    <t>Turnier  02.06.12</t>
  </si>
  <si>
    <t>Turnier  30.06.12</t>
  </si>
  <si>
    <t>Turnier  28.07.12</t>
  </si>
  <si>
    <t>Turnier  15.12.12</t>
  </si>
  <si>
    <t>Turnier  17.11.12</t>
  </si>
  <si>
    <t>Turnier  20.10.12</t>
  </si>
  <si>
    <t>Turnier  22.09.12</t>
  </si>
  <si>
    <t>Turnier  25.08.12</t>
  </si>
  <si>
    <t>Zusatz   punkte</t>
  </si>
  <si>
    <t>Turnier  09.02.13</t>
  </si>
  <si>
    <t>Turnier  12.01.13</t>
  </si>
  <si>
    <t>Turnier  09.03.13</t>
  </si>
  <si>
    <t>Turnier  06.04.13</t>
  </si>
  <si>
    <t>Turnier  04.05.13</t>
  </si>
  <si>
    <t>Turnier  01.06.13</t>
  </si>
  <si>
    <t>Turnier  29.06.13</t>
  </si>
  <si>
    <t>Turnier  27.07.13</t>
  </si>
  <si>
    <t>Turnier  14.12.13</t>
  </si>
  <si>
    <t>Turnier  16.11.13</t>
  </si>
  <si>
    <t>Turnier  19.10.13</t>
  </si>
  <si>
    <t>Turnier  21.09.13</t>
  </si>
  <si>
    <t>Turnier  24.08.13</t>
  </si>
  <si>
    <t>Gast</t>
  </si>
  <si>
    <t>Mathias</t>
  </si>
  <si>
    <t>Turnier  11.01.14</t>
  </si>
  <si>
    <t>Turnier  08.02.14</t>
  </si>
  <si>
    <t>Turnier  08.03.14</t>
  </si>
  <si>
    <t>Turnier  05.04.14</t>
  </si>
  <si>
    <t>Turnier  03.05.14</t>
  </si>
  <si>
    <t>Turnier  31.05.14</t>
  </si>
  <si>
    <t>Turnier  28.06.14</t>
  </si>
  <si>
    <t>Turnier  26.07.14</t>
  </si>
  <si>
    <t>Turnier  20.09.14</t>
  </si>
  <si>
    <t>Turnier  18.10.14</t>
  </si>
  <si>
    <t>Turnier  15.11.14</t>
  </si>
  <si>
    <t>Turnier  13.12.14</t>
  </si>
  <si>
    <t>Gast 2</t>
  </si>
  <si>
    <t>Gast Andreas</t>
  </si>
  <si>
    <t>Turnier  23.08.14</t>
  </si>
  <si>
    <t>Turnier  10.01.15</t>
  </si>
  <si>
    <t>Jahr 2008/2009</t>
  </si>
  <si>
    <t>Jahr 2010</t>
  </si>
  <si>
    <t>Jahr 2011</t>
  </si>
  <si>
    <t>Jahr 2012</t>
  </si>
  <si>
    <t>Jahr 2013</t>
  </si>
  <si>
    <t>Jahr 2014</t>
  </si>
  <si>
    <t>Rohdaten</t>
  </si>
  <si>
    <t>Andreas</t>
  </si>
  <si>
    <t>Turnier  07.02.15</t>
  </si>
  <si>
    <t>Turnier  07.03.15</t>
  </si>
  <si>
    <t>Turnier  04.04.15</t>
  </si>
  <si>
    <t>Turnier  02.05.15</t>
  </si>
  <si>
    <t>Turnier  30.05.15</t>
  </si>
  <si>
    <t>Turnier  27.06.15</t>
  </si>
  <si>
    <t>Turnier  25.07.15</t>
  </si>
  <si>
    <t>Turnier  22.08.15</t>
  </si>
  <si>
    <t>Turnier  19.09.15</t>
  </si>
  <si>
    <t>Turnier  17.10.15</t>
  </si>
  <si>
    <t>Turnier  14.11.15</t>
  </si>
  <si>
    <t>Turnier  12.12.15</t>
  </si>
  <si>
    <t>Gast Ralph</t>
  </si>
  <si>
    <t>Jahr 2015</t>
  </si>
  <si>
    <t>Turnier  09.01.16</t>
  </si>
  <si>
    <t>Turnier  06.02.16</t>
  </si>
  <si>
    <t>Turnier  05.03.16</t>
  </si>
  <si>
    <t>Turnier  02.04.16</t>
  </si>
  <si>
    <t>Turnier  28.05.16</t>
  </si>
  <si>
    <t>Turnier  25.06.16</t>
  </si>
  <si>
    <t>Turnier  23.07.16</t>
  </si>
  <si>
    <t>Turnier  20.08.16</t>
  </si>
  <si>
    <t>Turnier  17.09.16</t>
  </si>
  <si>
    <t>Turnier  15.10.16</t>
  </si>
  <si>
    <t>Turnier  12.11.16</t>
  </si>
  <si>
    <t>Turnier  10.12.16</t>
  </si>
  <si>
    <t>Turnier  05.05.16</t>
  </si>
  <si>
    <t>Jahr 2016</t>
  </si>
  <si>
    <t>Turnier  07.01.17</t>
  </si>
  <si>
    <t>Turnier  04.02.17</t>
  </si>
  <si>
    <t>Turnier  04.03.17</t>
  </si>
  <si>
    <t>Turnier  01.04.17</t>
  </si>
  <si>
    <t>Turnier  29.04.17</t>
  </si>
  <si>
    <t>Turnier  27.05.17</t>
  </si>
  <si>
    <t>Turnier  24.06.17</t>
  </si>
  <si>
    <t>Turnier  22.07.17</t>
  </si>
  <si>
    <t>Turnier  19.08.17</t>
  </si>
  <si>
    <t>Turnier  16.09.17</t>
  </si>
  <si>
    <t>Turnier  14.10.17</t>
  </si>
  <si>
    <t>Turnier  11.11.17</t>
  </si>
  <si>
    <t>Turnier  09.12.17</t>
  </si>
  <si>
    <t>Jahr 2017</t>
  </si>
  <si>
    <t>Turnier  06.01.18</t>
  </si>
  <si>
    <t>Turnier  03.02.18</t>
  </si>
  <si>
    <t>Turnier  03.03.18</t>
  </si>
  <si>
    <t>Turnier  31.03.18</t>
  </si>
  <si>
    <t>Turnier  28.04.18</t>
  </si>
  <si>
    <t>Turnier  26.05.18</t>
  </si>
  <si>
    <t>Turnier  23.06.18</t>
  </si>
  <si>
    <t>Turnier  21.07.18</t>
  </si>
  <si>
    <t>Turnier  08.12.18</t>
  </si>
  <si>
    <t>Turnier  10.11.18</t>
  </si>
  <si>
    <t>Turnier  13.10.18</t>
  </si>
  <si>
    <t>Turnier  15.09.18</t>
  </si>
  <si>
    <t>Turnier  18.08.18</t>
  </si>
  <si>
    <t>Gast 3</t>
  </si>
  <si>
    <t>Gast Benny</t>
  </si>
  <si>
    <t>Italien Turnier 1</t>
  </si>
  <si>
    <t>Italien Turnier 2</t>
  </si>
  <si>
    <t>Italien Turnier 3</t>
  </si>
  <si>
    <t>Italien Turnier Wertung</t>
  </si>
  <si>
    <t>ist in Spalte "G" abgebildet</t>
  </si>
  <si>
    <t>Gast Robert</t>
  </si>
  <si>
    <t>Jahr 2018</t>
  </si>
  <si>
    <t>Robert</t>
  </si>
  <si>
    <t>Turnier  05.01.19</t>
  </si>
  <si>
    <t>Turnier  02.02.19</t>
  </si>
  <si>
    <t>Turnier  02.03.19</t>
  </si>
  <si>
    <t>Turnier  30.03.19</t>
  </si>
  <si>
    <t>Turnier  27.04.19</t>
  </si>
  <si>
    <t>Turnier  25.05.19</t>
  </si>
  <si>
    <t>Turnier  22.06.19</t>
  </si>
  <si>
    <t>Turnier  20.07.19</t>
  </si>
  <si>
    <t>Turnier  17.08.19</t>
  </si>
  <si>
    <t>Turnier  14.09.19</t>
  </si>
  <si>
    <t>Turnier  12.10.19</t>
  </si>
  <si>
    <t>Turnier  09.11.19</t>
  </si>
  <si>
    <t>Turnier  07.12.19</t>
  </si>
  <si>
    <t>ist in Spalte "F" + "G" abgebildet</t>
  </si>
  <si>
    <t>Gast Yoshua</t>
  </si>
  <si>
    <t>Jahr 2019</t>
  </si>
  <si>
    <t>Benny</t>
  </si>
  <si>
    <t>Turnier  04.01.20</t>
  </si>
  <si>
    <t>Turnier  01.02.20</t>
  </si>
  <si>
    <t>Turnier  07.03.20</t>
  </si>
  <si>
    <t>Turnier  04.04.20</t>
  </si>
  <si>
    <t>Turnier  02.05.20</t>
  </si>
  <si>
    <t>Turnier  06.06.20</t>
  </si>
  <si>
    <t>Turnier  04.07.20</t>
  </si>
  <si>
    <t>Turnier  01.08.20</t>
  </si>
  <si>
    <t>Turnier  10.10.20</t>
  </si>
  <si>
    <t>Turnier  07.11.20</t>
  </si>
  <si>
    <t>Turnier  05.12.20</t>
  </si>
  <si>
    <t>Gast Marcus</t>
  </si>
  <si>
    <t>Turnier  29.08.20</t>
  </si>
  <si>
    <t>Turnier  06.02.21</t>
  </si>
  <si>
    <t>Turnier  27.03.21</t>
  </si>
  <si>
    <t>Turnier  10.04.21</t>
  </si>
  <si>
    <t>Turnier  02.01.21</t>
  </si>
  <si>
    <t>Turnier  05.06.21</t>
  </si>
  <si>
    <t>Turnier  03.07.21</t>
  </si>
  <si>
    <t>Turnier  07.08.21</t>
  </si>
  <si>
    <t>Turnier  04.09.21</t>
  </si>
  <si>
    <t>Turnier  02.10.21</t>
  </si>
  <si>
    <t>Turnier  06.11.21</t>
  </si>
  <si>
    <t>Turnier  04.12.21</t>
  </si>
  <si>
    <t>Bay. Wald Turnier 1</t>
  </si>
  <si>
    <t>Bay. Wald Turnier 2</t>
  </si>
  <si>
    <t>Bay. Wald Turnier 3</t>
  </si>
  <si>
    <t>bay. Wald Turnier Wertung</t>
  </si>
  <si>
    <t>Die Jahre 2020 und 2021 werden zusammen gewertet, da aufgrund der Corona Pandemie leider viele Tuirniere ausgefallen sind.</t>
  </si>
  <si>
    <t>Turnier  13.05.21</t>
  </si>
  <si>
    <t>Punkte 2020</t>
  </si>
  <si>
    <t>Italien Turnier 4</t>
  </si>
  <si>
    <t>Italien Turnier 5</t>
  </si>
  <si>
    <t>Turnier  08.01.22</t>
  </si>
  <si>
    <t>Turnier  05.02.22</t>
  </si>
  <si>
    <t>Turnier 05.03.22</t>
  </si>
  <si>
    <t>Turnier  02.04.22</t>
  </si>
  <si>
    <t>Turnier  07.05.22</t>
  </si>
  <si>
    <t>Turnier  04.06.22</t>
  </si>
  <si>
    <t>Turnier  02.07.22</t>
  </si>
  <si>
    <t>Turnier  03.09.22</t>
  </si>
  <si>
    <t>Turnier  01.10.22</t>
  </si>
  <si>
    <t>Turnier  05.11.22</t>
  </si>
  <si>
    <t>Turnier  03.12.22</t>
  </si>
  <si>
    <t>Gast Klaus</t>
  </si>
  <si>
    <t>Jahr 2020 + 2021</t>
  </si>
  <si>
    <t>Gast Dennis</t>
  </si>
  <si>
    <t>Italien</t>
  </si>
  <si>
    <t>Turnierwertung</t>
  </si>
  <si>
    <t>Turnier  30.07.22</t>
  </si>
  <si>
    <t>Jahr 2022</t>
  </si>
  <si>
    <t>Turnier  07.01.23</t>
  </si>
  <si>
    <t>Turnier  04.02.23</t>
  </si>
  <si>
    <t>Turnier 04.03.23</t>
  </si>
  <si>
    <t>Turnier  01.04.23</t>
  </si>
  <si>
    <t>Turnier  06.05.23</t>
  </si>
  <si>
    <t>Turnier  03.06.23</t>
  </si>
  <si>
    <t>Turnier  01.07.23</t>
  </si>
  <si>
    <t>Turnier  05.08.23</t>
  </si>
  <si>
    <t>Turnier  02.09.23</t>
  </si>
  <si>
    <t>Turnier  06.10.23</t>
  </si>
  <si>
    <t>Turnier  04.11.23</t>
  </si>
  <si>
    <t>Turnier  02.12.23</t>
  </si>
  <si>
    <t>Dänemark Turnier 1</t>
  </si>
  <si>
    <t>Dänemark Turnier 2</t>
  </si>
  <si>
    <t>Dänemark Turnier 3</t>
  </si>
  <si>
    <t>Dänemark Turnier 4</t>
  </si>
  <si>
    <t>Dänemark Turnier 5</t>
  </si>
  <si>
    <t>Dänemark Turnier Wertung</t>
  </si>
  <si>
    <t>Dänemark</t>
  </si>
  <si>
    <t>Turnier  03.02.24</t>
  </si>
  <si>
    <t>Turnier 02.03.24</t>
  </si>
  <si>
    <t>Turnier  06.04.24</t>
  </si>
  <si>
    <t>Turnier  04.05.24</t>
  </si>
  <si>
    <t>Turnier  05.10.24</t>
  </si>
  <si>
    <t>Turnier  02.11.24</t>
  </si>
  <si>
    <t>Jahr 2023</t>
  </si>
  <si>
    <t>Turnier  13.01.24</t>
  </si>
  <si>
    <t>Turnier  15.06.24</t>
  </si>
  <si>
    <t>Gast Jonas</t>
  </si>
  <si>
    <t>Gast Deniz</t>
  </si>
  <si>
    <t>Turnier  27.07.24</t>
  </si>
  <si>
    <t>Turnier  28.09.24</t>
  </si>
  <si>
    <t>Turnier  07.09.24</t>
  </si>
  <si>
    <t>Turnier  14.12.24</t>
  </si>
  <si>
    <t>Turnier  04.01.25</t>
  </si>
  <si>
    <t>Turnier  01.02.25</t>
  </si>
  <si>
    <t>Turnier 01.03.25</t>
  </si>
  <si>
    <t>Turnier  05.04.25</t>
  </si>
  <si>
    <t>Turnier  03.05.25</t>
  </si>
  <si>
    <t>Turnier  04.10.25</t>
  </si>
  <si>
    <t>Turnier  01.11.25</t>
  </si>
  <si>
    <t>Turnier  06.12.25</t>
  </si>
  <si>
    <t>Turnier  07.06.25</t>
  </si>
  <si>
    <t>Turnier  05.07.25</t>
  </si>
  <si>
    <t>Turnier  02.08.25</t>
  </si>
  <si>
    <t>Turnier  06.09.25</t>
  </si>
  <si>
    <t>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</si>
</sst>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m\ yyyy;@"/>
    <numFmt numFmtId="165" formatCode="#,##0.0"/>
    <numFmt numFmtId="166" formatCode="0.0"/>
  </numFmts>
  <fonts count="27" x14ac:knownFonts="1">
    <font>
      <sz val="10"/>
      <name val="Arial"/>
    </font>
    <font>
      <b/>
      <sz val="10"/>
      <name val="Arial"/>
      <family val="2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2"/>
      <name val="Arial"/>
    </font>
    <font>
      <b/>
      <sz val="20"/>
      <name val="Arial"/>
      <family val="2"/>
    </font>
    <font>
      <sz val="12"/>
      <name val="Arial"/>
      <family val="2"/>
    </font>
    <font>
      <b/>
      <i/>
      <sz val="12"/>
      <color indexed="52"/>
      <name val="Arial"/>
      <family val="2"/>
    </font>
    <font>
      <sz val="12"/>
      <color indexed="22"/>
      <name val="Arial"/>
    </font>
    <font>
      <sz val="12"/>
      <color indexed="9"/>
      <name val="Arial"/>
      <family val="2"/>
    </font>
    <font>
      <i/>
      <sz val="12"/>
      <color indexed="10"/>
      <name val="Arial"/>
      <family val="2"/>
    </font>
    <font>
      <sz val="12"/>
      <color indexed="10"/>
      <name val="Arial"/>
    </font>
    <font>
      <b/>
      <i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20"/>
      <name val="Arial"/>
      <family val="2"/>
    </font>
    <font>
      <sz val="10"/>
      <name val="Arial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color indexed="9"/>
      <name val="Arial"/>
      <family val="2"/>
    </font>
    <font>
      <i/>
      <sz val="12"/>
      <color indexed="10"/>
      <name val="Arial"/>
      <family val="2"/>
    </font>
    <font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2" borderId="1" xfId="0" applyFont="1" applyFill="1" applyBorder="1"/>
    <xf numFmtId="0" fontId="4" fillId="0" borderId="1" xfId="0" applyFont="1" applyBorder="1"/>
    <xf numFmtId="0" fontId="9" fillId="0" borderId="1" xfId="0" applyFont="1" applyBorder="1"/>
    <xf numFmtId="0" fontId="7" fillId="2" borderId="1" xfId="0" applyFont="1" applyFill="1" applyBorder="1"/>
    <xf numFmtId="2" fontId="7" fillId="0" borderId="1" xfId="0" applyNumberFormat="1" applyFont="1" applyBorder="1"/>
    <xf numFmtId="1" fontId="7" fillId="0" borderId="1" xfId="0" applyNumberFormat="1" applyFont="1" applyBorder="1"/>
    <xf numFmtId="0" fontId="1" fillId="0" borderId="4" xfId="0" applyFont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164" fontId="2" fillId="0" borderId="0" xfId="0" applyNumberFormat="1" applyFont="1"/>
    <xf numFmtId="2" fontId="10" fillId="0" borderId="0" xfId="0" applyNumberFormat="1" applyFont="1"/>
    <xf numFmtId="0" fontId="10" fillId="0" borderId="0" xfId="0" applyFont="1"/>
    <xf numFmtId="0" fontId="0" fillId="0" borderId="1" xfId="0" applyBorder="1"/>
    <xf numFmtId="0" fontId="7" fillId="0" borderId="0" xfId="0" applyFont="1"/>
    <xf numFmtId="0" fontId="2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7" fillId="3" borderId="1" xfId="0" applyNumberFormat="1" applyFont="1" applyFill="1" applyBorder="1"/>
    <xf numFmtId="0" fontId="7" fillId="3" borderId="1" xfId="0" applyFont="1" applyFill="1" applyBorder="1"/>
    <xf numFmtId="0" fontId="13" fillId="0" borderId="1" xfId="0" applyFont="1" applyBorder="1" applyAlignment="1">
      <alignment vertical="center"/>
    </xf>
    <xf numFmtId="0" fontId="14" fillId="2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2" fillId="0" borderId="0" xfId="0" applyNumberFormat="1" applyFont="1"/>
    <xf numFmtId="165" fontId="2" fillId="0" borderId="0" xfId="0" applyNumberFormat="1" applyFont="1"/>
    <xf numFmtId="0" fontId="15" fillId="4" borderId="0" xfId="0" applyFont="1" applyFill="1"/>
    <xf numFmtId="0" fontId="2" fillId="4" borderId="0" xfId="0" applyFont="1" applyFill="1"/>
    <xf numFmtId="4" fontId="2" fillId="4" borderId="0" xfId="0" applyNumberFormat="1" applyFont="1" applyFill="1"/>
    <xf numFmtId="165" fontId="2" fillId="4" borderId="0" xfId="0" applyNumberFormat="1" applyFont="1" applyFill="1"/>
    <xf numFmtId="4" fontId="7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4" fillId="0" borderId="0" xfId="0" applyFont="1"/>
    <xf numFmtId="165" fontId="4" fillId="0" borderId="0" xfId="0" applyNumberFormat="1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0" fillId="0" borderId="4" xfId="0" applyFont="1" applyBorder="1"/>
    <xf numFmtId="0" fontId="20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center"/>
    </xf>
    <xf numFmtId="14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wrapText="1"/>
    </xf>
    <xf numFmtId="14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17" fillId="2" borderId="0" xfId="0" applyFont="1" applyFill="1"/>
    <xf numFmtId="0" fontId="23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2" fontId="24" fillId="0" borderId="0" xfId="0" applyNumberFormat="1" applyFont="1"/>
    <xf numFmtId="0" fontId="24" fillId="0" borderId="0" xfId="0" applyFont="1"/>
    <xf numFmtId="0" fontId="19" fillId="0" borderId="0" xfId="0" applyFont="1"/>
    <xf numFmtId="0" fontId="25" fillId="0" borderId="0" xfId="0" applyFont="1"/>
    <xf numFmtId="0" fontId="26" fillId="0" borderId="0" xfId="0" applyFont="1"/>
    <xf numFmtId="0" fontId="14" fillId="0" borderId="0" xfId="0" applyFont="1" applyAlignment="1">
      <alignment vertical="center" textRotation="90"/>
    </xf>
    <xf numFmtId="0" fontId="15" fillId="5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165" fontId="2" fillId="5" borderId="0" xfId="0" applyNumberFormat="1" applyFont="1" applyFill="1"/>
    <xf numFmtId="2" fontId="0" fillId="0" borderId="0" xfId="0" applyNumberFormat="1"/>
    <xf numFmtId="0" fontId="7" fillId="5" borderId="0" xfId="0" applyFont="1" applyFill="1"/>
    <xf numFmtId="4" fontId="7" fillId="5" borderId="0" xfId="0" applyNumberFormat="1" applyFont="1" applyFill="1"/>
    <xf numFmtId="165" fontId="7" fillId="5" borderId="0" xfId="0" applyNumberFormat="1" applyFont="1" applyFill="1"/>
    <xf numFmtId="4" fontId="5" fillId="5" borderId="0" xfId="0" applyNumberFormat="1" applyFont="1" applyFill="1"/>
    <xf numFmtId="4" fontId="15" fillId="5" borderId="0" xfId="0" applyNumberFormat="1" applyFont="1" applyFill="1"/>
    <xf numFmtId="165" fontId="15" fillId="5" borderId="0" xfId="0" applyNumberFormat="1" applyFont="1" applyFill="1"/>
    <xf numFmtId="165" fontId="18" fillId="2" borderId="1" xfId="0" applyNumberFormat="1" applyFont="1" applyFill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164" fontId="7" fillId="0" borderId="0" xfId="0" applyNumberFormat="1" applyFont="1"/>
    <xf numFmtId="0" fontId="17" fillId="0" borderId="1" xfId="0" applyFont="1" applyBorder="1" applyAlignment="1">
      <alignment vertical="center"/>
    </xf>
    <xf numFmtId="166" fontId="18" fillId="0" borderId="0" xfId="0" applyNumberFormat="1" applyFont="1" applyAlignment="1">
      <alignment vertical="center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0" fillId="0" borderId="3" xfId="0" applyFont="1" applyBorder="1" applyAlignment="1">
      <alignment horizontal="center" textRotation="90" wrapText="1"/>
    </xf>
    <xf numFmtId="0" fontId="20" fillId="0" borderId="4" xfId="0" applyFont="1" applyBorder="1" applyAlignment="1">
      <alignment horizontal="center" textRotation="90" wrapText="1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5" fillId="0" borderId="0" xfId="0" applyFont="1" applyAlignment="1">
      <alignment horizontal="left"/>
    </xf>
    <xf numFmtId="49" fontId="7" fillId="0" borderId="9" xfId="0" applyNumberFormat="1" applyFont="1" applyBorder="1" applyAlignment="1">
      <alignment horizontal="center" wrapText="1"/>
    </xf>
    <xf numFmtId="49" fontId="19" fillId="0" borderId="10" xfId="0" applyNumberFormat="1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1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</cellXfs>
  <cellStyles count="1">
    <cellStyle name="Standard" xfId="0" builtinId="0"/>
  </cellStyles>
  <dxfs count="39"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  <dxf>
      <font>
        <b val="0"/>
        <i/>
        <strike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342861</xdr:colOff>
      <xdr:row>10</xdr:row>
      <xdr:rowOff>22100</xdr:rowOff>
    </xdr:from>
    <xdr:ext cx="1169487" cy="468013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73383EF-E158-2D58-1E9B-88D02458F2DA}"/>
            </a:ext>
          </a:extLst>
        </xdr:cNvPr>
        <xdr:cNvSpPr txBox="1"/>
      </xdr:nvSpPr>
      <xdr:spPr>
        <a:xfrm rot="18907584">
          <a:off x="15849561" y="2079500"/>
          <a:ext cx="1169487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>
              <a:solidFill>
                <a:srgbClr val="FF0000"/>
              </a:solidFill>
            </a:rPr>
            <a:t>fällt aus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438149</xdr:colOff>
      <xdr:row>11</xdr:row>
      <xdr:rowOff>19050</xdr:rowOff>
    </xdr:from>
    <xdr:ext cx="1097352" cy="40543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3F4B0D2-4B40-9677-4410-06786BD80BF5}"/>
            </a:ext>
          </a:extLst>
        </xdr:cNvPr>
        <xdr:cNvSpPr txBox="1"/>
      </xdr:nvSpPr>
      <xdr:spPr>
        <a:xfrm rot="19077874">
          <a:off x="10372724" y="2276475"/>
          <a:ext cx="109735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000"/>
            <a:t>AUSFALL</a:t>
          </a:r>
        </a:p>
      </xdr:txBody>
    </xdr:sp>
    <xdr:clientData/>
  </xdr:oneCellAnchor>
  <xdr:oneCellAnchor>
    <xdr:from>
      <xdr:col>19</xdr:col>
      <xdr:colOff>447676</xdr:colOff>
      <xdr:row>11</xdr:row>
      <xdr:rowOff>19050</xdr:rowOff>
    </xdr:from>
    <xdr:ext cx="1097352" cy="405432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63101CB-4C48-8F37-0931-3D7AC0F12D09}"/>
            </a:ext>
          </a:extLst>
        </xdr:cNvPr>
        <xdr:cNvSpPr txBox="1"/>
      </xdr:nvSpPr>
      <xdr:spPr>
        <a:xfrm rot="19077874">
          <a:off x="12239626" y="2276475"/>
          <a:ext cx="109735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000"/>
            <a:t>AUSFALL</a:t>
          </a:r>
        </a:p>
      </xdr:txBody>
    </xdr:sp>
    <xdr:clientData/>
  </xdr:oneCellAnchor>
  <xdr:twoCellAnchor editAs="oneCell">
    <xdr:from>
      <xdr:col>40</xdr:col>
      <xdr:colOff>438150</xdr:colOff>
      <xdr:row>9</xdr:row>
      <xdr:rowOff>104775</xdr:rowOff>
    </xdr:from>
    <xdr:to>
      <xdr:col>42</xdr:col>
      <xdr:colOff>295275</xdr:colOff>
      <xdr:row>14</xdr:row>
      <xdr:rowOff>142875</xdr:rowOff>
    </xdr:to>
    <xdr:pic>
      <xdr:nvPicPr>
        <xdr:cNvPr id="13601" name="Grafik 6">
          <a:extLst>
            <a:ext uri="{FF2B5EF4-FFF2-40B4-BE49-F238E27FC236}">
              <a16:creationId xmlns:a16="http://schemas.microsoft.com/office/drawing/2014/main" id="{F8542C43-120E-904A-C082-DDAC48BE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60300" y="196215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447675</xdr:colOff>
      <xdr:row>9</xdr:row>
      <xdr:rowOff>104775</xdr:rowOff>
    </xdr:from>
    <xdr:to>
      <xdr:col>39</xdr:col>
      <xdr:colOff>285750</xdr:colOff>
      <xdr:row>14</xdr:row>
      <xdr:rowOff>142875</xdr:rowOff>
    </xdr:to>
    <xdr:pic>
      <xdr:nvPicPr>
        <xdr:cNvPr id="13602" name="Grafik 7">
          <a:extLst>
            <a:ext uri="{FF2B5EF4-FFF2-40B4-BE49-F238E27FC236}">
              <a16:creationId xmlns:a16="http://schemas.microsoft.com/office/drawing/2014/main" id="{A25C6CF0-F23B-BA03-094F-F3C1C8E3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3875" y="196215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10</xdr:row>
      <xdr:rowOff>95250</xdr:rowOff>
    </xdr:from>
    <xdr:to>
      <xdr:col>9</xdr:col>
      <xdr:colOff>285750</xdr:colOff>
      <xdr:row>15</xdr:row>
      <xdr:rowOff>133350</xdr:rowOff>
    </xdr:to>
    <xdr:pic>
      <xdr:nvPicPr>
        <xdr:cNvPr id="14588" name="Grafik 5">
          <a:extLst>
            <a:ext uri="{FF2B5EF4-FFF2-40B4-BE49-F238E27FC236}">
              <a16:creationId xmlns:a16="http://schemas.microsoft.com/office/drawing/2014/main" id="{EC1D89B0-47FE-CAC4-40E9-A7FAF4F9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15265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10</xdr:row>
      <xdr:rowOff>95250</xdr:rowOff>
    </xdr:from>
    <xdr:to>
      <xdr:col>12</xdr:col>
      <xdr:colOff>295275</xdr:colOff>
      <xdr:row>15</xdr:row>
      <xdr:rowOff>133350</xdr:rowOff>
    </xdr:to>
    <xdr:pic>
      <xdr:nvPicPr>
        <xdr:cNvPr id="14589" name="Grafik 6">
          <a:extLst>
            <a:ext uri="{FF2B5EF4-FFF2-40B4-BE49-F238E27FC236}">
              <a16:creationId xmlns:a16="http://schemas.microsoft.com/office/drawing/2014/main" id="{9CC6D81F-43CD-0AA4-B038-30707263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15265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457200</xdr:colOff>
      <xdr:row>10</xdr:row>
      <xdr:rowOff>76200</xdr:rowOff>
    </xdr:from>
    <xdr:to>
      <xdr:col>24</xdr:col>
      <xdr:colOff>314325</xdr:colOff>
      <xdr:row>15</xdr:row>
      <xdr:rowOff>114300</xdr:rowOff>
    </xdr:to>
    <xdr:pic>
      <xdr:nvPicPr>
        <xdr:cNvPr id="14590" name="Grafik 2">
          <a:extLst>
            <a:ext uri="{FF2B5EF4-FFF2-40B4-BE49-F238E27FC236}">
              <a16:creationId xmlns:a16="http://schemas.microsoft.com/office/drawing/2014/main" id="{8E281057-AFFF-07D0-6F61-1E65C5C1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213360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447675</xdr:colOff>
      <xdr:row>10</xdr:row>
      <xdr:rowOff>95250</xdr:rowOff>
    </xdr:from>
    <xdr:to>
      <xdr:col>18</xdr:col>
      <xdr:colOff>304800</xdr:colOff>
      <xdr:row>15</xdr:row>
      <xdr:rowOff>133350</xdr:rowOff>
    </xdr:to>
    <xdr:pic>
      <xdr:nvPicPr>
        <xdr:cNvPr id="14591" name="Grafik 6">
          <a:extLst>
            <a:ext uri="{FF2B5EF4-FFF2-40B4-BE49-F238E27FC236}">
              <a16:creationId xmlns:a16="http://schemas.microsoft.com/office/drawing/2014/main" id="{2605DC66-6BC9-E154-BF0D-B0028B5B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215265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495300</xdr:colOff>
      <xdr:row>11</xdr:row>
      <xdr:rowOff>47625</xdr:rowOff>
    </xdr:from>
    <xdr:to>
      <xdr:col>39</xdr:col>
      <xdr:colOff>333375</xdr:colOff>
      <xdr:row>16</xdr:row>
      <xdr:rowOff>85725</xdr:rowOff>
    </xdr:to>
    <xdr:pic>
      <xdr:nvPicPr>
        <xdr:cNvPr id="15421" name="Grafik 2">
          <a:extLst>
            <a:ext uri="{FF2B5EF4-FFF2-40B4-BE49-F238E27FC236}">
              <a16:creationId xmlns:a16="http://schemas.microsoft.com/office/drawing/2014/main" id="{BECFEEA4-C3B1-7EB6-697C-D0DDCEB9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0" y="2305050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504825</xdr:colOff>
      <xdr:row>9</xdr:row>
      <xdr:rowOff>57150</xdr:rowOff>
    </xdr:from>
    <xdr:to>
      <xdr:col>27</xdr:col>
      <xdr:colOff>361950</xdr:colOff>
      <xdr:row>14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4559BD9-7C1B-46C8-B058-FAAC4B98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2314575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514350</xdr:colOff>
      <xdr:row>10</xdr:row>
      <xdr:rowOff>76200</xdr:rowOff>
    </xdr:from>
    <xdr:to>
      <xdr:col>33</xdr:col>
      <xdr:colOff>371475</xdr:colOff>
      <xdr:row>15</xdr:row>
      <xdr:rowOff>114300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99B6A97-DC29-4F8D-9550-27BA5B5E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1933575"/>
          <a:ext cx="1095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49"/>
  <sheetViews>
    <sheetView workbookViewId="0">
      <pane xSplit="5010" ySplit="2865" topLeftCell="I1" activePane="bottomLeft"/>
      <selection activeCell="A2" sqref="A2"/>
      <selection pane="topRight" activeCell="A3" sqref="A3"/>
      <selection pane="bottomLeft" activeCell="A32" sqref="A32"/>
      <selection pane="bottomRight" activeCell="V18" sqref="V18"/>
    </sheetView>
  </sheetViews>
  <sheetFormatPr baseColWidth="10" defaultRowHeight="12.75" x14ac:dyDescent="0.2"/>
  <cols>
    <col min="2" max="3" width="5.5703125" customWidth="1"/>
    <col min="4" max="7" width="10.7109375" customWidth="1"/>
    <col min="8" max="27" width="9.28515625" customWidth="1"/>
  </cols>
  <sheetData>
    <row r="1" spans="1:27" ht="26.25" x14ac:dyDescent="0.4">
      <c r="A1" s="16" t="s">
        <v>31</v>
      </c>
    </row>
    <row r="2" spans="1:27" ht="15" x14ac:dyDescent="0.2">
      <c r="A2" s="2" t="s">
        <v>21</v>
      </c>
      <c r="E2" s="126">
        <v>40125</v>
      </c>
      <c r="F2" s="126"/>
      <c r="G2" s="126"/>
      <c r="H2" s="28"/>
      <c r="I2" s="28"/>
    </row>
    <row r="6" spans="1:27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23" t="s">
        <v>14</v>
      </c>
      <c r="I6" s="117"/>
      <c r="J6" s="122" t="s">
        <v>17</v>
      </c>
      <c r="K6" s="119"/>
      <c r="L6" s="123" t="s">
        <v>20</v>
      </c>
      <c r="M6" s="117"/>
      <c r="N6" s="122" t="s">
        <v>19</v>
      </c>
      <c r="O6" s="119"/>
      <c r="P6" s="123" t="s">
        <v>18</v>
      </c>
      <c r="Q6" s="117"/>
      <c r="R6" s="122" t="s">
        <v>23</v>
      </c>
      <c r="S6" s="119"/>
      <c r="T6" s="123" t="s">
        <v>24</v>
      </c>
      <c r="U6" s="117"/>
      <c r="V6" s="122" t="s">
        <v>25</v>
      </c>
      <c r="W6" s="119"/>
      <c r="X6" s="123" t="s">
        <v>30</v>
      </c>
      <c r="Y6" s="117"/>
      <c r="Z6" s="122" t="s">
        <v>32</v>
      </c>
      <c r="AA6" s="119"/>
    </row>
    <row r="7" spans="1:27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9" t="s">
        <v>8</v>
      </c>
      <c r="K7" s="10" t="s">
        <v>9</v>
      </c>
      <c r="L7" s="7" t="s">
        <v>8</v>
      </c>
      <c r="M7" s="8" t="s">
        <v>9</v>
      </c>
      <c r="N7" s="9" t="s">
        <v>8</v>
      </c>
      <c r="O7" s="10" t="s">
        <v>9</v>
      </c>
      <c r="P7" s="7" t="s">
        <v>8</v>
      </c>
      <c r="Q7" s="8" t="s">
        <v>9</v>
      </c>
      <c r="R7" s="9" t="s">
        <v>8</v>
      </c>
      <c r="S7" s="10" t="s">
        <v>9</v>
      </c>
      <c r="T7" s="7" t="s">
        <v>8</v>
      </c>
      <c r="U7" s="8" t="s">
        <v>9</v>
      </c>
      <c r="V7" s="9" t="s">
        <v>8</v>
      </c>
      <c r="W7" s="10" t="s">
        <v>9</v>
      </c>
      <c r="X7" s="7" t="s">
        <v>8</v>
      </c>
      <c r="Y7" s="8" t="s">
        <v>9</v>
      </c>
      <c r="Z7" s="9" t="s">
        <v>8</v>
      </c>
      <c r="AA7" s="10" t="s">
        <v>9</v>
      </c>
    </row>
    <row r="8" spans="1:27" ht="6" customHeight="1" x14ac:dyDescent="0.2">
      <c r="H8" s="1"/>
      <c r="I8" s="1"/>
      <c r="L8" s="1"/>
      <c r="M8" s="1"/>
      <c r="P8" s="1"/>
      <c r="Q8" s="1"/>
      <c r="T8" s="1"/>
      <c r="U8" s="1"/>
      <c r="X8" s="1"/>
      <c r="Y8" s="1"/>
    </row>
    <row r="9" spans="1:27" ht="15.75" customHeight="1" x14ac:dyDescent="0.25">
      <c r="A9" s="18" t="s">
        <v>5</v>
      </c>
      <c r="B9" s="3">
        <v>1</v>
      </c>
      <c r="C9" s="24">
        <f t="shared" ref="C9:C17" si="0">COUNT($H9,$J9,$L9,$N9,$P9,$R9,$T9,$V9,$X9,F24,H24,J24,L24,N24,P24,R24,T24,V24,Z9,X24,Z24,D24)</f>
        <v>20</v>
      </c>
      <c r="D9" s="44">
        <f t="shared" ref="D9:D17" si="1">E9/COUNT($H9,$J9,$L9,$N9,$P9,$R9,$T9,$V9,$X9,$F24,$H24,$J24,$L24,$N24,$P24,$R24,$T24,$V24,D24,Z9,X24,Z24)</f>
        <v>7.05</v>
      </c>
      <c r="E9" s="45">
        <f t="shared" ref="E9:E17" si="2">SUM($I9+$K9+$M9+$O9+$Q9+$S9+$U9+$W9+$Y9+G24+I24+K24+M24+O24+Q24+S24+U24+W24+AA9+AA24+Y24+E24)</f>
        <v>141</v>
      </c>
      <c r="F9" s="23"/>
      <c r="G9" s="17"/>
      <c r="H9" s="4">
        <v>3</v>
      </c>
      <c r="I9" s="4">
        <f t="shared" ref="I9:I17" si="3">IF(H9="",0,VLOOKUP(H9,punkte,4,FALSE))</f>
        <v>6</v>
      </c>
      <c r="J9" s="3">
        <v>2</v>
      </c>
      <c r="K9" s="3">
        <f t="shared" ref="K9:K17" si="4">IF(J9="",0,VLOOKUP(J9,punkte,4,FALSE))</f>
        <v>8</v>
      </c>
      <c r="L9" s="6">
        <v>1</v>
      </c>
      <c r="M9" s="4">
        <f t="shared" ref="M9:M17" si="5">IF(L9="",0,VLOOKUP(L9,punkte,4,FALSE))</f>
        <v>10</v>
      </c>
      <c r="N9" s="3">
        <v>4</v>
      </c>
      <c r="O9" s="3">
        <f t="shared" ref="O9:O17" si="6">IF(N9="",0,VLOOKUP(N9,punkte,4,FALSE))</f>
        <v>5</v>
      </c>
      <c r="P9" s="19">
        <v>1</v>
      </c>
      <c r="Q9" s="4">
        <f t="shared" ref="Q9:Q17" si="7">IF(P9="",0,VLOOKUP(P9,punkte,4,FALSE))</f>
        <v>10</v>
      </c>
      <c r="R9" s="3">
        <v>5</v>
      </c>
      <c r="S9" s="3">
        <f t="shared" ref="S9:S17" si="8">IF(R9="",0,VLOOKUP(R9,punkte,4,FALSE))</f>
        <v>4</v>
      </c>
      <c r="T9" s="22">
        <v>3</v>
      </c>
      <c r="U9" s="4">
        <f t="shared" ref="U9:U17" si="9">IF(T9="",0,VLOOKUP(T9,punkte,4,FALSE))</f>
        <v>6</v>
      </c>
      <c r="V9" s="20">
        <v>1</v>
      </c>
      <c r="W9" s="3">
        <f t="shared" ref="W9:W17" si="10">IF(V9="",0,VLOOKUP(V9,punkte,4,FALSE))</f>
        <v>10</v>
      </c>
      <c r="X9" s="22">
        <v>3</v>
      </c>
      <c r="Y9" s="4">
        <f t="shared" ref="Y9:Y17" si="11">IF(X9="",0,VLOOKUP(X9,punkte,4,FALSE))</f>
        <v>6</v>
      </c>
      <c r="Z9" s="17">
        <v>3</v>
      </c>
      <c r="AA9" s="3">
        <v>6</v>
      </c>
    </row>
    <row r="10" spans="1:27" ht="15.75" customHeight="1" x14ac:dyDescent="0.25">
      <c r="A10" s="3" t="s">
        <v>2</v>
      </c>
      <c r="B10" s="3">
        <v>2</v>
      </c>
      <c r="C10" s="24">
        <f t="shared" si="0"/>
        <v>20</v>
      </c>
      <c r="D10" s="23">
        <f t="shared" si="1"/>
        <v>6.15</v>
      </c>
      <c r="E10" s="17">
        <f t="shared" si="2"/>
        <v>123</v>
      </c>
      <c r="F10" s="23"/>
      <c r="G10" s="17"/>
      <c r="H10" s="6">
        <v>1</v>
      </c>
      <c r="I10" s="4">
        <f t="shared" si="3"/>
        <v>10</v>
      </c>
      <c r="J10" s="3">
        <v>7</v>
      </c>
      <c r="K10" s="3">
        <f t="shared" si="4"/>
        <v>2</v>
      </c>
      <c r="L10" s="4">
        <v>4</v>
      </c>
      <c r="M10" s="4">
        <f t="shared" si="5"/>
        <v>5</v>
      </c>
      <c r="N10" s="3">
        <v>3</v>
      </c>
      <c r="O10" s="3">
        <f t="shared" si="6"/>
        <v>6</v>
      </c>
      <c r="P10" s="4">
        <v>4</v>
      </c>
      <c r="Q10" s="4">
        <f t="shared" si="7"/>
        <v>5</v>
      </c>
      <c r="R10" s="3">
        <v>4</v>
      </c>
      <c r="S10" s="3">
        <f t="shared" si="8"/>
        <v>5</v>
      </c>
      <c r="T10" s="4">
        <v>7</v>
      </c>
      <c r="U10" s="4">
        <f t="shared" si="9"/>
        <v>2</v>
      </c>
      <c r="V10" s="3">
        <v>4</v>
      </c>
      <c r="W10" s="3">
        <f t="shared" si="10"/>
        <v>5</v>
      </c>
      <c r="X10" s="4">
        <v>6</v>
      </c>
      <c r="Y10" s="4">
        <f t="shared" si="11"/>
        <v>3</v>
      </c>
      <c r="Z10" s="20">
        <v>1</v>
      </c>
      <c r="AA10" s="3">
        <v>10</v>
      </c>
    </row>
    <row r="11" spans="1:27" ht="15.75" customHeight="1" x14ac:dyDescent="0.25">
      <c r="A11" s="17" t="s">
        <v>1</v>
      </c>
      <c r="B11" s="3">
        <v>3</v>
      </c>
      <c r="C11" s="24">
        <f t="shared" si="0"/>
        <v>19</v>
      </c>
      <c r="D11" s="23">
        <f t="shared" si="1"/>
        <v>5.9473684210526319</v>
      </c>
      <c r="E11" s="17">
        <f t="shared" si="2"/>
        <v>113</v>
      </c>
      <c r="F11" s="23"/>
      <c r="G11" s="17"/>
      <c r="H11" s="4">
        <v>4</v>
      </c>
      <c r="I11" s="4">
        <f t="shared" si="3"/>
        <v>5</v>
      </c>
      <c r="J11" s="5">
        <v>1</v>
      </c>
      <c r="K11" s="3">
        <f t="shared" si="4"/>
        <v>10</v>
      </c>
      <c r="L11" s="4">
        <v>2</v>
      </c>
      <c r="M11" s="4">
        <f t="shared" si="5"/>
        <v>8</v>
      </c>
      <c r="N11" s="3">
        <v>2</v>
      </c>
      <c r="O11" s="3">
        <f t="shared" si="6"/>
        <v>8</v>
      </c>
      <c r="P11" s="4">
        <v>5</v>
      </c>
      <c r="Q11" s="4">
        <f t="shared" si="7"/>
        <v>4</v>
      </c>
      <c r="R11" s="3">
        <v>3</v>
      </c>
      <c r="S11" s="3">
        <f t="shared" si="8"/>
        <v>6</v>
      </c>
      <c r="T11" s="4">
        <v>4</v>
      </c>
      <c r="U11" s="4">
        <f t="shared" si="9"/>
        <v>5</v>
      </c>
      <c r="V11" s="3">
        <v>6</v>
      </c>
      <c r="W11" s="3">
        <f t="shared" si="10"/>
        <v>3</v>
      </c>
      <c r="X11" s="4">
        <v>7</v>
      </c>
      <c r="Y11" s="4">
        <f t="shared" si="11"/>
        <v>2</v>
      </c>
      <c r="Z11" s="3">
        <v>2</v>
      </c>
      <c r="AA11" s="3">
        <v>8</v>
      </c>
    </row>
    <row r="12" spans="1:27" ht="15.75" customHeight="1" x14ac:dyDescent="0.25">
      <c r="A12" s="3" t="s">
        <v>4</v>
      </c>
      <c r="B12" s="3">
        <v>4</v>
      </c>
      <c r="C12" s="24">
        <f t="shared" si="0"/>
        <v>19</v>
      </c>
      <c r="D12" s="23">
        <f t="shared" si="1"/>
        <v>5.4736842105263159</v>
      </c>
      <c r="E12" s="17">
        <f t="shared" si="2"/>
        <v>104</v>
      </c>
      <c r="F12" s="23"/>
      <c r="G12" s="17"/>
      <c r="H12" s="4">
        <v>5</v>
      </c>
      <c r="I12" s="4">
        <f t="shared" si="3"/>
        <v>4</v>
      </c>
      <c r="J12" s="3">
        <v>6</v>
      </c>
      <c r="K12" s="3">
        <f t="shared" si="4"/>
        <v>3</v>
      </c>
      <c r="L12" s="4">
        <v>6</v>
      </c>
      <c r="M12" s="4">
        <f t="shared" si="5"/>
        <v>3</v>
      </c>
      <c r="N12" s="3"/>
      <c r="O12" s="3">
        <f t="shared" si="6"/>
        <v>0</v>
      </c>
      <c r="P12" s="4">
        <v>6</v>
      </c>
      <c r="Q12" s="4">
        <f t="shared" si="7"/>
        <v>3</v>
      </c>
      <c r="R12" s="20">
        <v>1</v>
      </c>
      <c r="S12" s="3">
        <f t="shared" si="8"/>
        <v>10</v>
      </c>
      <c r="T12" s="4">
        <v>6</v>
      </c>
      <c r="U12" s="4">
        <f t="shared" si="9"/>
        <v>3</v>
      </c>
      <c r="V12" s="17">
        <v>2</v>
      </c>
      <c r="W12" s="3">
        <f t="shared" si="10"/>
        <v>8</v>
      </c>
      <c r="X12" s="4">
        <v>2</v>
      </c>
      <c r="Y12" s="4">
        <f t="shared" si="11"/>
        <v>8</v>
      </c>
      <c r="Z12" s="17">
        <v>4</v>
      </c>
      <c r="AA12" s="3">
        <v>5</v>
      </c>
    </row>
    <row r="13" spans="1:27" ht="15.75" customHeight="1" x14ac:dyDescent="0.25">
      <c r="A13" s="17" t="s">
        <v>10</v>
      </c>
      <c r="B13" s="3">
        <v>5</v>
      </c>
      <c r="C13" s="24">
        <f t="shared" si="0"/>
        <v>15</v>
      </c>
      <c r="D13" s="23">
        <f t="shared" si="1"/>
        <v>6.2666666666666666</v>
      </c>
      <c r="E13" s="17">
        <f t="shared" si="2"/>
        <v>94</v>
      </c>
      <c r="F13" s="23"/>
      <c r="G13" s="17"/>
      <c r="H13" s="4"/>
      <c r="I13" s="4">
        <f t="shared" si="3"/>
        <v>0</v>
      </c>
      <c r="J13" s="3"/>
      <c r="K13" s="3">
        <f t="shared" si="4"/>
        <v>0</v>
      </c>
      <c r="L13" s="4">
        <v>5</v>
      </c>
      <c r="M13" s="4">
        <f t="shared" si="5"/>
        <v>4</v>
      </c>
      <c r="N13" s="5">
        <v>1</v>
      </c>
      <c r="O13" s="3">
        <f t="shared" si="6"/>
        <v>10</v>
      </c>
      <c r="P13" s="4">
        <v>2</v>
      </c>
      <c r="Q13" s="4">
        <f t="shared" si="7"/>
        <v>8</v>
      </c>
      <c r="R13" s="17">
        <v>2</v>
      </c>
      <c r="S13" s="3">
        <f t="shared" si="8"/>
        <v>8</v>
      </c>
      <c r="T13" s="4">
        <v>5</v>
      </c>
      <c r="U13" s="4">
        <f t="shared" si="9"/>
        <v>4</v>
      </c>
      <c r="V13" s="17"/>
      <c r="W13" s="3">
        <f t="shared" si="10"/>
        <v>0</v>
      </c>
      <c r="X13" s="4">
        <v>5</v>
      </c>
      <c r="Y13" s="4">
        <f t="shared" si="11"/>
        <v>4</v>
      </c>
      <c r="Z13" s="17">
        <v>5</v>
      </c>
      <c r="AA13" s="3">
        <v>4</v>
      </c>
    </row>
    <row r="14" spans="1:27" ht="15.75" customHeight="1" x14ac:dyDescent="0.25">
      <c r="A14" s="3" t="s">
        <v>6</v>
      </c>
      <c r="B14" s="3">
        <v>6</v>
      </c>
      <c r="C14" s="24">
        <f t="shared" si="0"/>
        <v>12</v>
      </c>
      <c r="D14" s="23">
        <f t="shared" si="1"/>
        <v>5.25</v>
      </c>
      <c r="E14" s="17">
        <f t="shared" si="2"/>
        <v>63</v>
      </c>
      <c r="F14" s="23"/>
      <c r="G14" s="17"/>
      <c r="H14" s="4"/>
      <c r="I14" s="4">
        <f t="shared" si="3"/>
        <v>0</v>
      </c>
      <c r="J14" s="3">
        <v>4</v>
      </c>
      <c r="K14" s="3">
        <f t="shared" si="4"/>
        <v>5</v>
      </c>
      <c r="L14" s="19"/>
      <c r="M14" s="4">
        <f t="shared" si="5"/>
        <v>0</v>
      </c>
      <c r="N14" s="3"/>
      <c r="O14" s="3">
        <f t="shared" si="6"/>
        <v>0</v>
      </c>
      <c r="P14" s="4"/>
      <c r="Q14" s="4">
        <f t="shared" si="7"/>
        <v>0</v>
      </c>
      <c r="R14" s="3">
        <v>6</v>
      </c>
      <c r="S14" s="3">
        <f t="shared" si="8"/>
        <v>3</v>
      </c>
      <c r="T14" s="19">
        <v>1</v>
      </c>
      <c r="U14" s="4">
        <f t="shared" si="9"/>
        <v>10</v>
      </c>
      <c r="V14" s="3">
        <v>5</v>
      </c>
      <c r="W14" s="3">
        <f t="shared" si="10"/>
        <v>4</v>
      </c>
      <c r="X14" s="19">
        <v>1</v>
      </c>
      <c r="Y14" s="4">
        <f t="shared" si="11"/>
        <v>10</v>
      </c>
      <c r="Z14" s="3">
        <v>7</v>
      </c>
      <c r="AA14" s="3">
        <v>2</v>
      </c>
    </row>
    <row r="15" spans="1:27" ht="15.75" customHeight="1" x14ac:dyDescent="0.25">
      <c r="A15" s="17" t="s">
        <v>22</v>
      </c>
      <c r="B15" s="3">
        <v>7</v>
      </c>
      <c r="C15" s="24">
        <f t="shared" si="0"/>
        <v>9</v>
      </c>
      <c r="D15" s="23">
        <f t="shared" si="1"/>
        <v>5.2222222222222223</v>
      </c>
      <c r="E15" s="17">
        <f t="shared" si="2"/>
        <v>47</v>
      </c>
      <c r="F15" s="23"/>
      <c r="G15" s="17"/>
      <c r="H15" s="4"/>
      <c r="I15" s="4">
        <f t="shared" si="3"/>
        <v>0</v>
      </c>
      <c r="J15" s="3"/>
      <c r="K15" s="3">
        <f t="shared" si="4"/>
        <v>0</v>
      </c>
      <c r="L15" s="19"/>
      <c r="M15" s="4">
        <f t="shared" si="5"/>
        <v>0</v>
      </c>
      <c r="N15" s="3"/>
      <c r="O15" s="3">
        <f t="shared" si="6"/>
        <v>0</v>
      </c>
      <c r="P15" s="4">
        <v>3</v>
      </c>
      <c r="Q15" s="4">
        <f t="shared" si="7"/>
        <v>6</v>
      </c>
      <c r="R15" s="3"/>
      <c r="S15" s="3">
        <f t="shared" si="8"/>
        <v>0</v>
      </c>
      <c r="T15" s="4">
        <v>2</v>
      </c>
      <c r="U15" s="4">
        <f t="shared" si="9"/>
        <v>8</v>
      </c>
      <c r="V15" s="3">
        <v>3</v>
      </c>
      <c r="W15" s="3">
        <f t="shared" si="10"/>
        <v>6</v>
      </c>
      <c r="X15" s="4">
        <v>4</v>
      </c>
      <c r="Y15" s="4">
        <f t="shared" si="11"/>
        <v>5</v>
      </c>
      <c r="Z15" s="3">
        <v>6</v>
      </c>
      <c r="AA15" s="3">
        <v>3</v>
      </c>
    </row>
    <row r="16" spans="1:27" ht="15.75" customHeight="1" x14ac:dyDescent="0.2">
      <c r="A16" s="21" t="s">
        <v>3</v>
      </c>
      <c r="B16" s="3">
        <v>8</v>
      </c>
      <c r="C16" s="24">
        <f t="shared" si="0"/>
        <v>5</v>
      </c>
      <c r="D16" s="23">
        <f t="shared" si="1"/>
        <v>4.2</v>
      </c>
      <c r="E16" s="17">
        <f t="shared" si="2"/>
        <v>21</v>
      </c>
      <c r="F16" s="23"/>
      <c r="G16" s="17"/>
      <c r="H16" s="4">
        <v>2</v>
      </c>
      <c r="I16" s="4">
        <f t="shared" si="3"/>
        <v>8</v>
      </c>
      <c r="J16" s="3">
        <v>3</v>
      </c>
      <c r="K16" s="3">
        <f t="shared" si="4"/>
        <v>6</v>
      </c>
      <c r="L16" s="4">
        <v>3</v>
      </c>
      <c r="M16" s="4">
        <f t="shared" si="5"/>
        <v>6</v>
      </c>
      <c r="N16" s="3"/>
      <c r="O16" s="3">
        <f t="shared" si="6"/>
        <v>0</v>
      </c>
      <c r="P16" s="4"/>
      <c r="Q16" s="4">
        <f t="shared" si="7"/>
        <v>0</v>
      </c>
      <c r="R16" s="3"/>
      <c r="S16" s="3">
        <f t="shared" si="8"/>
        <v>0</v>
      </c>
      <c r="T16" s="4"/>
      <c r="U16" s="4">
        <f t="shared" si="9"/>
        <v>0</v>
      </c>
      <c r="V16" s="3">
        <v>10</v>
      </c>
      <c r="W16" s="3">
        <f t="shared" si="10"/>
        <v>0</v>
      </c>
      <c r="X16" s="4">
        <v>8</v>
      </c>
      <c r="Y16" s="4">
        <f t="shared" si="11"/>
        <v>1</v>
      </c>
      <c r="Z16" s="3"/>
      <c r="AA16" s="3">
        <v>0</v>
      </c>
    </row>
    <row r="17" spans="1:27" ht="15.75" customHeight="1" x14ac:dyDescent="0.25">
      <c r="A17" s="21" t="s">
        <v>7</v>
      </c>
      <c r="B17" s="3">
        <v>9</v>
      </c>
      <c r="C17" s="24">
        <f t="shared" si="0"/>
        <v>1</v>
      </c>
      <c r="D17" s="23">
        <f t="shared" si="1"/>
        <v>4</v>
      </c>
      <c r="E17" s="17">
        <f t="shared" si="2"/>
        <v>4</v>
      </c>
      <c r="F17" s="23"/>
      <c r="G17" s="17"/>
      <c r="H17" s="4"/>
      <c r="I17" s="4">
        <f t="shared" si="3"/>
        <v>0</v>
      </c>
      <c r="J17" s="3">
        <v>5</v>
      </c>
      <c r="K17" s="3">
        <f t="shared" si="4"/>
        <v>4</v>
      </c>
      <c r="L17" s="19"/>
      <c r="M17" s="4">
        <f t="shared" si="5"/>
        <v>0</v>
      </c>
      <c r="N17" s="3"/>
      <c r="O17" s="3">
        <f t="shared" si="6"/>
        <v>0</v>
      </c>
      <c r="P17" s="4"/>
      <c r="Q17" s="4">
        <f t="shared" si="7"/>
        <v>0</v>
      </c>
      <c r="R17" s="3"/>
      <c r="S17" s="3">
        <f t="shared" si="8"/>
        <v>0</v>
      </c>
      <c r="T17" s="4"/>
      <c r="U17" s="4">
        <f t="shared" si="9"/>
        <v>0</v>
      </c>
      <c r="V17" s="3"/>
      <c r="W17" s="3">
        <f t="shared" si="10"/>
        <v>0</v>
      </c>
      <c r="X17" s="4"/>
      <c r="Y17" s="4">
        <f t="shared" si="11"/>
        <v>0</v>
      </c>
      <c r="Z17" s="3"/>
      <c r="AA17" s="3">
        <v>0</v>
      </c>
    </row>
    <row r="19" spans="1:27" ht="15" x14ac:dyDescent="0.2">
      <c r="F19" s="29"/>
      <c r="G19" s="30"/>
    </row>
    <row r="20" spans="1:27" ht="15" x14ac:dyDescent="0.2">
      <c r="F20" s="29"/>
      <c r="G20" s="30"/>
    </row>
    <row r="21" spans="1:27" ht="15" x14ac:dyDescent="0.2">
      <c r="D21" s="118" t="s">
        <v>33</v>
      </c>
      <c r="E21" s="119"/>
      <c r="F21" s="123" t="s">
        <v>34</v>
      </c>
      <c r="G21" s="117"/>
      <c r="H21" s="118" t="s">
        <v>35</v>
      </c>
      <c r="I21" s="124"/>
      <c r="J21" s="123" t="s">
        <v>36</v>
      </c>
      <c r="K21" s="117"/>
      <c r="L21" s="118" t="s">
        <v>40</v>
      </c>
      <c r="M21" s="124"/>
      <c r="N21" s="123" t="s">
        <v>41</v>
      </c>
      <c r="O21" s="117"/>
      <c r="P21" s="118" t="s">
        <v>42</v>
      </c>
      <c r="Q21" s="119"/>
      <c r="R21" s="116" t="s">
        <v>44</v>
      </c>
      <c r="S21" s="117"/>
      <c r="T21" s="118" t="s">
        <v>45</v>
      </c>
      <c r="U21" s="119"/>
      <c r="V21" s="116" t="s">
        <v>46</v>
      </c>
      <c r="W21" s="117"/>
      <c r="X21" s="118" t="s">
        <v>47</v>
      </c>
      <c r="Y21" s="119"/>
      <c r="Z21" s="116" t="s">
        <v>43</v>
      </c>
      <c r="AA21" s="117"/>
    </row>
    <row r="22" spans="1:27" ht="15" x14ac:dyDescent="0.2">
      <c r="D22" s="9" t="s">
        <v>8</v>
      </c>
      <c r="E22" s="10" t="s">
        <v>9</v>
      </c>
      <c r="F22" s="7" t="s">
        <v>8</v>
      </c>
      <c r="G22" s="8" t="s">
        <v>9</v>
      </c>
      <c r="H22" s="9" t="s">
        <v>8</v>
      </c>
      <c r="I22" s="10" t="s">
        <v>9</v>
      </c>
      <c r="J22" s="7" t="s">
        <v>8</v>
      </c>
      <c r="K22" s="8" t="s">
        <v>9</v>
      </c>
      <c r="L22" s="9" t="s">
        <v>8</v>
      </c>
      <c r="M22" s="10" t="s">
        <v>9</v>
      </c>
      <c r="N22" s="7" t="s">
        <v>8</v>
      </c>
      <c r="O22" s="8" t="s">
        <v>9</v>
      </c>
      <c r="P22" s="9" t="s">
        <v>8</v>
      </c>
      <c r="Q22" s="10" t="s">
        <v>9</v>
      </c>
      <c r="R22" s="7" t="s">
        <v>8</v>
      </c>
      <c r="S22" s="8" t="s">
        <v>9</v>
      </c>
      <c r="T22" s="9" t="s">
        <v>8</v>
      </c>
      <c r="U22" s="10" t="s">
        <v>9</v>
      </c>
      <c r="V22" s="7" t="s">
        <v>8</v>
      </c>
      <c r="W22" s="8" t="s">
        <v>9</v>
      </c>
      <c r="X22" s="9" t="s">
        <v>8</v>
      </c>
      <c r="Y22" s="10" t="s">
        <v>9</v>
      </c>
      <c r="Z22" s="7" t="s">
        <v>8</v>
      </c>
      <c r="AA22" s="8" t="s">
        <v>9</v>
      </c>
    </row>
    <row r="23" spans="1:27" x14ac:dyDescent="0.2">
      <c r="F23" s="1"/>
      <c r="G23" s="1"/>
      <c r="J23" s="1"/>
      <c r="K23" s="1"/>
      <c r="N23" s="1"/>
      <c r="O23" s="1"/>
      <c r="R23" s="1"/>
      <c r="S23" s="1"/>
      <c r="V23" s="1"/>
      <c r="W23" s="1"/>
      <c r="Z23" s="1"/>
      <c r="AA23" s="1"/>
    </row>
    <row r="24" spans="1:27" ht="15.75" x14ac:dyDescent="0.25">
      <c r="A24" s="18" t="s">
        <v>5</v>
      </c>
      <c r="B24" s="17">
        <v>1</v>
      </c>
      <c r="C24" s="31"/>
      <c r="D24" s="3">
        <v>2</v>
      </c>
      <c r="E24" s="3">
        <f t="shared" ref="E24:E32" si="12">IF(D24="",0,VLOOKUP(D24,punkte,4,FALSE))</f>
        <v>8</v>
      </c>
      <c r="F24" s="22">
        <v>5</v>
      </c>
      <c r="G24" s="4">
        <f t="shared" ref="G24:G32" si="13">IF(F24="",0,VLOOKUP(F24,punkte,4,FALSE))</f>
        <v>4</v>
      </c>
      <c r="H24" s="3">
        <v>4</v>
      </c>
      <c r="I24" s="3">
        <f t="shared" ref="I24:I32" si="14">IF(H24="",0,VLOOKUP(H24,punkte,4,FALSE))</f>
        <v>5</v>
      </c>
      <c r="J24" s="19">
        <v>1</v>
      </c>
      <c r="K24" s="4">
        <f t="shared" ref="K24:K32" si="15">IF(J24="",0,VLOOKUP(J24,punkte,4,FALSE))</f>
        <v>10</v>
      </c>
      <c r="L24" s="3">
        <v>4</v>
      </c>
      <c r="M24" s="3">
        <f t="shared" ref="M24:M32" si="16">IF(L24="",0,VLOOKUP(L24,punkte,4,FALSE))</f>
        <v>5</v>
      </c>
      <c r="N24" s="19">
        <v>1</v>
      </c>
      <c r="O24" s="4">
        <f t="shared" ref="O24:O32" si="17">IF(N24="",0,VLOOKUP(N24,punkte,4,FALSE))</f>
        <v>10</v>
      </c>
      <c r="P24" s="3">
        <v>3</v>
      </c>
      <c r="Q24" s="3">
        <f t="shared" ref="Q24:Q32" si="18">IF(P24="",0,VLOOKUP(P24,punkte,4,FALSE))</f>
        <v>6</v>
      </c>
      <c r="R24" s="22">
        <v>2</v>
      </c>
      <c r="S24" s="4">
        <f t="shared" ref="S24:S32" si="19">IF(R24="",0,VLOOKUP(R24,punkte,4,FALSE))</f>
        <v>8</v>
      </c>
      <c r="T24" s="17">
        <v>2</v>
      </c>
      <c r="U24" s="3">
        <f t="shared" ref="U24:U32" si="20">IF(T24="",0,VLOOKUP(T24,punkte,4,FALSE))</f>
        <v>8</v>
      </c>
      <c r="V24" s="22">
        <v>3</v>
      </c>
      <c r="W24" s="4">
        <f t="shared" ref="W24:W32" si="21">IF(V24="",0,VLOOKUP(V24,punkte,4,FALSE))</f>
        <v>6</v>
      </c>
      <c r="X24" s="20"/>
      <c r="Y24" s="3">
        <f t="shared" ref="Y24:Y32" si="22">IF(X24="",0,VLOOKUP(X24,punkte,4,FALSE))</f>
        <v>0</v>
      </c>
      <c r="Z24" s="22"/>
      <c r="AA24" s="4">
        <f t="shared" ref="AA24:AA32" si="23">IF(Z24="",0,VLOOKUP(Z24,punkte,4,FALSE))</f>
        <v>0</v>
      </c>
    </row>
    <row r="25" spans="1:27" ht="15.75" x14ac:dyDescent="0.25">
      <c r="A25" s="3" t="s">
        <v>2</v>
      </c>
      <c r="B25" s="17">
        <v>2</v>
      </c>
      <c r="C25" s="31"/>
      <c r="D25" s="20">
        <v>1</v>
      </c>
      <c r="E25" s="3">
        <f t="shared" si="12"/>
        <v>10</v>
      </c>
      <c r="F25" s="4">
        <v>4</v>
      </c>
      <c r="G25" s="4">
        <f t="shared" si="13"/>
        <v>5</v>
      </c>
      <c r="H25" s="3">
        <v>2</v>
      </c>
      <c r="I25" s="3">
        <f t="shared" si="14"/>
        <v>8</v>
      </c>
      <c r="J25" s="4">
        <v>2</v>
      </c>
      <c r="K25" s="4">
        <f t="shared" si="15"/>
        <v>8</v>
      </c>
      <c r="L25" s="3">
        <v>3</v>
      </c>
      <c r="M25" s="3">
        <f t="shared" si="16"/>
        <v>6</v>
      </c>
      <c r="N25" s="4">
        <v>5</v>
      </c>
      <c r="O25" s="4">
        <f t="shared" si="17"/>
        <v>4</v>
      </c>
      <c r="P25" s="3">
        <v>4</v>
      </c>
      <c r="Q25" s="3">
        <f t="shared" si="18"/>
        <v>5</v>
      </c>
      <c r="R25" s="19">
        <v>1</v>
      </c>
      <c r="S25" s="4">
        <f t="shared" si="19"/>
        <v>10</v>
      </c>
      <c r="T25" s="3">
        <v>5</v>
      </c>
      <c r="U25" s="3">
        <f t="shared" si="20"/>
        <v>4</v>
      </c>
      <c r="V25" s="19">
        <v>1</v>
      </c>
      <c r="W25" s="4">
        <f t="shared" si="21"/>
        <v>10</v>
      </c>
      <c r="X25" s="3"/>
      <c r="Y25" s="3">
        <f t="shared" si="22"/>
        <v>0</v>
      </c>
      <c r="Z25" s="4"/>
      <c r="AA25" s="4">
        <f t="shared" si="23"/>
        <v>0</v>
      </c>
    </row>
    <row r="26" spans="1:27" ht="15.75" x14ac:dyDescent="0.25">
      <c r="A26" s="17" t="s">
        <v>1</v>
      </c>
      <c r="B26" s="17">
        <v>3</v>
      </c>
      <c r="C26" s="31"/>
      <c r="D26" s="17">
        <v>6</v>
      </c>
      <c r="E26" s="3">
        <f t="shared" si="12"/>
        <v>3</v>
      </c>
      <c r="F26" s="4">
        <v>6</v>
      </c>
      <c r="G26" s="4">
        <f t="shared" si="13"/>
        <v>3</v>
      </c>
      <c r="H26" s="3">
        <v>3</v>
      </c>
      <c r="I26" s="3">
        <f t="shared" si="14"/>
        <v>6</v>
      </c>
      <c r="J26" s="4"/>
      <c r="K26" s="4">
        <f t="shared" si="15"/>
        <v>0</v>
      </c>
      <c r="L26" s="20">
        <v>1</v>
      </c>
      <c r="M26" s="3">
        <f t="shared" si="16"/>
        <v>10</v>
      </c>
      <c r="N26" s="4">
        <v>4</v>
      </c>
      <c r="O26" s="4">
        <f t="shared" si="17"/>
        <v>5</v>
      </c>
      <c r="P26" s="17">
        <v>2</v>
      </c>
      <c r="Q26" s="3">
        <f t="shared" si="18"/>
        <v>8</v>
      </c>
      <c r="R26" s="4">
        <v>4</v>
      </c>
      <c r="S26" s="4">
        <f t="shared" si="19"/>
        <v>5</v>
      </c>
      <c r="T26" s="3">
        <v>3</v>
      </c>
      <c r="U26" s="3">
        <f t="shared" si="20"/>
        <v>6</v>
      </c>
      <c r="V26" s="4">
        <v>2</v>
      </c>
      <c r="W26" s="4">
        <f t="shared" si="21"/>
        <v>8</v>
      </c>
      <c r="X26" s="3"/>
      <c r="Y26" s="3">
        <f t="shared" si="22"/>
        <v>0</v>
      </c>
      <c r="Z26" s="4"/>
      <c r="AA26" s="4">
        <f t="shared" si="23"/>
        <v>0</v>
      </c>
    </row>
    <row r="27" spans="1:27" ht="15.75" x14ac:dyDescent="0.25">
      <c r="A27" s="3" t="s">
        <v>4</v>
      </c>
      <c r="B27" s="17">
        <v>4</v>
      </c>
      <c r="C27" s="31"/>
      <c r="D27" s="3">
        <v>3</v>
      </c>
      <c r="E27" s="3">
        <f t="shared" si="12"/>
        <v>6</v>
      </c>
      <c r="F27" s="4">
        <v>3</v>
      </c>
      <c r="G27" s="4">
        <f t="shared" si="13"/>
        <v>6</v>
      </c>
      <c r="H27" s="3">
        <v>6</v>
      </c>
      <c r="I27" s="3">
        <f t="shared" si="14"/>
        <v>3</v>
      </c>
      <c r="J27" s="4">
        <v>5</v>
      </c>
      <c r="K27" s="4">
        <f t="shared" si="15"/>
        <v>4</v>
      </c>
      <c r="L27" s="17">
        <v>5</v>
      </c>
      <c r="M27" s="3">
        <f t="shared" si="16"/>
        <v>4</v>
      </c>
      <c r="N27" s="4">
        <v>3</v>
      </c>
      <c r="O27" s="4">
        <f t="shared" si="17"/>
        <v>6</v>
      </c>
      <c r="P27" s="20">
        <v>1</v>
      </c>
      <c r="Q27" s="3">
        <f t="shared" si="18"/>
        <v>10</v>
      </c>
      <c r="R27" s="4">
        <v>6</v>
      </c>
      <c r="S27" s="4">
        <f t="shared" si="19"/>
        <v>3</v>
      </c>
      <c r="T27" s="20">
        <v>1</v>
      </c>
      <c r="U27" s="3">
        <f t="shared" si="20"/>
        <v>10</v>
      </c>
      <c r="V27" s="4">
        <v>4</v>
      </c>
      <c r="W27" s="4">
        <f t="shared" si="21"/>
        <v>5</v>
      </c>
      <c r="X27" s="17"/>
      <c r="Y27" s="3">
        <f t="shared" si="22"/>
        <v>0</v>
      </c>
      <c r="Z27" s="4"/>
      <c r="AA27" s="4">
        <f t="shared" si="23"/>
        <v>0</v>
      </c>
    </row>
    <row r="28" spans="1:27" ht="15.75" x14ac:dyDescent="0.25">
      <c r="A28" s="17" t="s">
        <v>10</v>
      </c>
      <c r="B28" s="17">
        <v>5</v>
      </c>
      <c r="C28" s="31"/>
      <c r="D28" s="3">
        <v>4</v>
      </c>
      <c r="E28" s="3">
        <f t="shared" si="12"/>
        <v>5</v>
      </c>
      <c r="F28" s="4">
        <v>2</v>
      </c>
      <c r="G28" s="4">
        <f t="shared" si="13"/>
        <v>8</v>
      </c>
      <c r="H28" s="5">
        <v>1</v>
      </c>
      <c r="I28" s="3">
        <f t="shared" si="14"/>
        <v>10</v>
      </c>
      <c r="J28" s="4"/>
      <c r="K28" s="4">
        <f t="shared" si="15"/>
        <v>0</v>
      </c>
      <c r="L28" s="17">
        <v>2</v>
      </c>
      <c r="M28" s="3">
        <f t="shared" si="16"/>
        <v>8</v>
      </c>
      <c r="N28" s="4">
        <v>2</v>
      </c>
      <c r="O28" s="4">
        <f t="shared" si="17"/>
        <v>8</v>
      </c>
      <c r="P28" s="17"/>
      <c r="Q28" s="3">
        <f t="shared" si="18"/>
        <v>0</v>
      </c>
      <c r="R28" s="4">
        <v>5</v>
      </c>
      <c r="S28" s="4">
        <f t="shared" si="19"/>
        <v>4</v>
      </c>
      <c r="T28" s="17">
        <v>4</v>
      </c>
      <c r="U28" s="3">
        <f t="shared" si="20"/>
        <v>5</v>
      </c>
      <c r="V28" s="4">
        <v>5</v>
      </c>
      <c r="W28" s="4">
        <f t="shared" si="21"/>
        <v>4</v>
      </c>
      <c r="X28" s="17"/>
      <c r="Y28" s="3">
        <f t="shared" si="22"/>
        <v>0</v>
      </c>
      <c r="Z28" s="4"/>
      <c r="AA28" s="4">
        <f t="shared" si="23"/>
        <v>0</v>
      </c>
    </row>
    <row r="29" spans="1:27" ht="15.75" x14ac:dyDescent="0.25">
      <c r="A29" s="3" t="s">
        <v>6</v>
      </c>
      <c r="B29" s="17">
        <v>6</v>
      </c>
      <c r="C29" s="31"/>
      <c r="D29" s="3"/>
      <c r="E29" s="3">
        <f t="shared" si="12"/>
        <v>0</v>
      </c>
      <c r="F29" s="19">
        <v>1</v>
      </c>
      <c r="G29" s="4">
        <f t="shared" si="13"/>
        <v>10</v>
      </c>
      <c r="H29" s="3">
        <v>5</v>
      </c>
      <c r="I29" s="3">
        <f t="shared" si="14"/>
        <v>4</v>
      </c>
      <c r="J29" s="4">
        <v>3</v>
      </c>
      <c r="K29" s="4">
        <f t="shared" si="15"/>
        <v>6</v>
      </c>
      <c r="L29" s="3">
        <v>6</v>
      </c>
      <c r="M29" s="3">
        <f t="shared" si="16"/>
        <v>3</v>
      </c>
      <c r="N29" s="19"/>
      <c r="O29" s="4">
        <f t="shared" si="17"/>
        <v>0</v>
      </c>
      <c r="P29" s="3"/>
      <c r="Q29" s="3">
        <f t="shared" si="18"/>
        <v>0</v>
      </c>
      <c r="R29" s="19"/>
      <c r="S29" s="4">
        <f t="shared" si="19"/>
        <v>0</v>
      </c>
      <c r="T29" s="3">
        <v>6</v>
      </c>
      <c r="U29" s="3">
        <f t="shared" si="20"/>
        <v>3</v>
      </c>
      <c r="V29" s="22">
        <v>6</v>
      </c>
      <c r="W29" s="4">
        <f t="shared" si="21"/>
        <v>3</v>
      </c>
      <c r="X29" s="3"/>
      <c r="Y29" s="3">
        <f t="shared" si="22"/>
        <v>0</v>
      </c>
      <c r="Z29" s="19"/>
      <c r="AA29" s="4">
        <f t="shared" si="23"/>
        <v>0</v>
      </c>
    </row>
    <row r="30" spans="1:27" ht="15.75" x14ac:dyDescent="0.25">
      <c r="A30" s="17" t="s">
        <v>22</v>
      </c>
      <c r="B30" s="17">
        <v>7</v>
      </c>
      <c r="C30" s="31"/>
      <c r="D30" s="3">
        <v>5</v>
      </c>
      <c r="E30" s="3">
        <f t="shared" si="12"/>
        <v>4</v>
      </c>
      <c r="F30" s="19"/>
      <c r="G30" s="4">
        <f t="shared" si="13"/>
        <v>0</v>
      </c>
      <c r="H30" s="3"/>
      <c r="I30" s="3">
        <f t="shared" si="14"/>
        <v>0</v>
      </c>
      <c r="J30" s="4">
        <v>4</v>
      </c>
      <c r="K30" s="4">
        <f t="shared" si="15"/>
        <v>5</v>
      </c>
      <c r="L30" s="3"/>
      <c r="M30" s="3">
        <f t="shared" si="16"/>
        <v>0</v>
      </c>
      <c r="N30" s="4"/>
      <c r="O30" s="4">
        <f t="shared" si="17"/>
        <v>0</v>
      </c>
      <c r="P30" s="3">
        <v>5</v>
      </c>
      <c r="Q30" s="3">
        <f t="shared" si="18"/>
        <v>4</v>
      </c>
      <c r="R30" s="4">
        <v>3</v>
      </c>
      <c r="S30" s="4">
        <f t="shared" si="19"/>
        <v>6</v>
      </c>
      <c r="T30" s="3"/>
      <c r="U30" s="3">
        <f t="shared" si="20"/>
        <v>0</v>
      </c>
      <c r="V30" s="4"/>
      <c r="W30" s="4">
        <f t="shared" si="21"/>
        <v>0</v>
      </c>
      <c r="X30" s="3"/>
      <c r="Y30" s="3">
        <f t="shared" si="22"/>
        <v>0</v>
      </c>
      <c r="Z30" s="4"/>
      <c r="AA30" s="4">
        <f t="shared" si="23"/>
        <v>0</v>
      </c>
    </row>
    <row r="31" spans="1:27" ht="15" x14ac:dyDescent="0.2">
      <c r="A31" s="21" t="s">
        <v>3</v>
      </c>
      <c r="B31" s="17">
        <v>8</v>
      </c>
      <c r="C31" s="31"/>
      <c r="D31" s="3"/>
      <c r="E31" s="3">
        <f t="shared" si="12"/>
        <v>0</v>
      </c>
      <c r="F31" s="4"/>
      <c r="G31" s="4">
        <f t="shared" si="13"/>
        <v>0</v>
      </c>
      <c r="H31" s="3"/>
      <c r="I31" s="3">
        <f t="shared" si="14"/>
        <v>0</v>
      </c>
      <c r="J31" s="4"/>
      <c r="K31" s="4">
        <f t="shared" si="15"/>
        <v>0</v>
      </c>
      <c r="L31" s="3"/>
      <c r="M31" s="3">
        <f t="shared" si="16"/>
        <v>0</v>
      </c>
      <c r="N31" s="4"/>
      <c r="O31" s="4">
        <f t="shared" si="17"/>
        <v>0</v>
      </c>
      <c r="P31" s="3"/>
      <c r="Q31" s="3">
        <f t="shared" si="18"/>
        <v>0</v>
      </c>
      <c r="R31" s="4"/>
      <c r="S31" s="4">
        <f t="shared" si="19"/>
        <v>0</v>
      </c>
      <c r="T31" s="3"/>
      <c r="U31" s="3">
        <f t="shared" si="20"/>
        <v>0</v>
      </c>
      <c r="V31" s="4"/>
      <c r="W31" s="4">
        <f t="shared" si="21"/>
        <v>0</v>
      </c>
      <c r="X31" s="3"/>
      <c r="Y31" s="3">
        <f t="shared" si="22"/>
        <v>0</v>
      </c>
      <c r="Z31" s="4"/>
      <c r="AA31" s="4">
        <f t="shared" si="23"/>
        <v>0</v>
      </c>
    </row>
    <row r="32" spans="1:27" ht="15.75" x14ac:dyDescent="0.25">
      <c r="A32" s="21" t="s">
        <v>7</v>
      </c>
      <c r="B32" s="17">
        <v>9</v>
      </c>
      <c r="C32" s="31"/>
      <c r="D32" s="3"/>
      <c r="E32" s="3">
        <f t="shared" si="12"/>
        <v>0</v>
      </c>
      <c r="F32" s="19"/>
      <c r="G32" s="4">
        <f t="shared" si="13"/>
        <v>0</v>
      </c>
      <c r="H32" s="3"/>
      <c r="I32" s="3">
        <f t="shared" si="14"/>
        <v>0</v>
      </c>
      <c r="J32" s="4"/>
      <c r="K32" s="4">
        <f t="shared" si="15"/>
        <v>0</v>
      </c>
      <c r="L32" s="3"/>
      <c r="M32" s="3">
        <f t="shared" si="16"/>
        <v>0</v>
      </c>
      <c r="N32" s="4"/>
      <c r="O32" s="4">
        <f t="shared" si="17"/>
        <v>0</v>
      </c>
      <c r="P32" s="3"/>
      <c r="Q32" s="3">
        <f t="shared" si="18"/>
        <v>0</v>
      </c>
      <c r="R32" s="4"/>
      <c r="S32" s="4">
        <f t="shared" si="19"/>
        <v>0</v>
      </c>
      <c r="T32" s="3"/>
      <c r="U32" s="3">
        <f t="shared" si="20"/>
        <v>0</v>
      </c>
      <c r="V32" s="4"/>
      <c r="W32" s="4">
        <f t="shared" si="21"/>
        <v>0</v>
      </c>
      <c r="X32" s="3"/>
      <c r="Y32" s="3">
        <f t="shared" si="22"/>
        <v>0</v>
      </c>
      <c r="Z32" s="4"/>
      <c r="AA32" s="4">
        <f t="shared" si="23"/>
        <v>0</v>
      </c>
    </row>
    <row r="33" spans="1:10" ht="15" x14ac:dyDescent="0.2">
      <c r="F33" s="29"/>
      <c r="G33" s="30"/>
    </row>
    <row r="34" spans="1:10" ht="15" x14ac:dyDescent="0.2">
      <c r="F34" s="29"/>
      <c r="G34" s="30"/>
    </row>
    <row r="35" spans="1:10" ht="15" x14ac:dyDescent="0.2">
      <c r="F35" s="29"/>
      <c r="G35" s="30"/>
    </row>
    <row r="36" spans="1:10" ht="15" x14ac:dyDescent="0.2">
      <c r="F36" s="29"/>
      <c r="G36" s="30"/>
    </row>
    <row r="37" spans="1:10" ht="15" x14ac:dyDescent="0.2">
      <c r="F37" s="29"/>
      <c r="G37" s="30"/>
    </row>
    <row r="38" spans="1:10" ht="15" x14ac:dyDescent="0.2">
      <c r="F38" s="29"/>
      <c r="G38" s="30"/>
    </row>
    <row r="40" spans="1:10" ht="15" x14ac:dyDescent="0.2">
      <c r="A40" s="2" t="s">
        <v>12</v>
      </c>
      <c r="B40" s="2"/>
      <c r="C40" s="2"/>
      <c r="D40" s="2"/>
      <c r="E40" s="2"/>
      <c r="F40" s="2"/>
      <c r="G40" s="2"/>
      <c r="H40" s="2" t="s">
        <v>37</v>
      </c>
      <c r="J40" s="2"/>
    </row>
    <row r="41" spans="1:10" ht="15" x14ac:dyDescent="0.2">
      <c r="A41" s="2">
        <v>1</v>
      </c>
      <c r="B41" s="127" t="s">
        <v>13</v>
      </c>
      <c r="C41" s="127"/>
      <c r="D41" s="2">
        <v>10</v>
      </c>
      <c r="E41" s="2" t="s">
        <v>9</v>
      </c>
      <c r="F41" s="2"/>
      <c r="G41" s="2"/>
      <c r="H41" s="2" t="s">
        <v>38</v>
      </c>
      <c r="J41" s="2"/>
    </row>
    <row r="42" spans="1:10" ht="15" x14ac:dyDescent="0.2">
      <c r="A42" s="2">
        <v>2</v>
      </c>
      <c r="B42" s="127" t="s">
        <v>13</v>
      </c>
      <c r="C42" s="127"/>
      <c r="D42" s="2">
        <v>8</v>
      </c>
      <c r="E42" s="2" t="s">
        <v>9</v>
      </c>
      <c r="F42" s="2"/>
      <c r="G42" s="2"/>
      <c r="H42" s="2" t="s">
        <v>39</v>
      </c>
      <c r="J42" s="2"/>
    </row>
    <row r="43" spans="1:10" ht="15" x14ac:dyDescent="0.2">
      <c r="A43" s="2">
        <v>3</v>
      </c>
      <c r="B43" s="127" t="s">
        <v>13</v>
      </c>
      <c r="C43" s="127"/>
      <c r="D43" s="2">
        <v>6</v>
      </c>
      <c r="E43" s="2" t="s">
        <v>9</v>
      </c>
      <c r="F43" s="2"/>
      <c r="G43" s="2"/>
    </row>
    <row r="44" spans="1:10" ht="15" x14ac:dyDescent="0.2">
      <c r="A44" s="2">
        <v>4</v>
      </c>
      <c r="B44" s="127" t="s">
        <v>13</v>
      </c>
      <c r="C44" s="127"/>
      <c r="D44" s="2">
        <v>5</v>
      </c>
      <c r="E44" s="2" t="s">
        <v>9</v>
      </c>
      <c r="F44" s="2"/>
      <c r="G44" s="2"/>
    </row>
    <row r="45" spans="1:10" ht="15" x14ac:dyDescent="0.2">
      <c r="A45" s="2">
        <v>5</v>
      </c>
      <c r="B45" s="127" t="s">
        <v>13</v>
      </c>
      <c r="C45" s="127"/>
      <c r="D45" s="2">
        <v>4</v>
      </c>
      <c r="E45" s="2" t="s">
        <v>9</v>
      </c>
      <c r="F45" s="2"/>
      <c r="G45" s="2"/>
    </row>
    <row r="46" spans="1:10" ht="15" x14ac:dyDescent="0.2">
      <c r="A46" s="2">
        <v>6</v>
      </c>
      <c r="B46" s="127" t="s">
        <v>13</v>
      </c>
      <c r="C46" s="127"/>
      <c r="D46" s="2">
        <v>3</v>
      </c>
      <c r="E46" s="2" t="s">
        <v>9</v>
      </c>
      <c r="F46" s="2"/>
      <c r="G46" s="2"/>
    </row>
    <row r="47" spans="1:10" ht="15" x14ac:dyDescent="0.2">
      <c r="A47" s="2">
        <v>7</v>
      </c>
      <c r="B47" s="127" t="s">
        <v>13</v>
      </c>
      <c r="C47" s="127"/>
      <c r="D47" s="2">
        <v>2</v>
      </c>
      <c r="E47" s="2" t="s">
        <v>9</v>
      </c>
      <c r="F47" s="2"/>
      <c r="G47" s="2"/>
    </row>
    <row r="48" spans="1:10" ht="15" x14ac:dyDescent="0.2">
      <c r="A48" s="2">
        <v>8</v>
      </c>
      <c r="B48" s="127" t="s">
        <v>13</v>
      </c>
      <c r="C48" s="127"/>
      <c r="D48" s="2">
        <v>1</v>
      </c>
      <c r="E48" s="2" t="s">
        <v>9</v>
      </c>
      <c r="F48" s="2"/>
      <c r="G48" s="2"/>
    </row>
    <row r="49" spans="1:7" ht="15" x14ac:dyDescent="0.2">
      <c r="A49" s="26">
        <v>10</v>
      </c>
      <c r="B49" s="125" t="s">
        <v>13</v>
      </c>
      <c r="C49" s="125"/>
      <c r="D49" s="26">
        <v>0</v>
      </c>
      <c r="E49" s="26" t="s">
        <v>9</v>
      </c>
      <c r="F49" s="27" t="s">
        <v>29</v>
      </c>
      <c r="G49" s="2"/>
    </row>
  </sheetData>
  <autoFilter ref="A8:U8" xr:uid="{00000000-0009-0000-0000-000000000000}"/>
  <mergeCells count="35">
    <mergeCell ref="B49:C49"/>
    <mergeCell ref="E2:G2"/>
    <mergeCell ref="B45:C45"/>
    <mergeCell ref="B46:C46"/>
    <mergeCell ref="B47:C47"/>
    <mergeCell ref="B48:C48"/>
    <mergeCell ref="B41:C41"/>
    <mergeCell ref="B44:C44"/>
    <mergeCell ref="B42:C42"/>
    <mergeCell ref="B43:C43"/>
    <mergeCell ref="F21:G21"/>
    <mergeCell ref="C6:C7"/>
    <mergeCell ref="F6:G6"/>
    <mergeCell ref="Z6:AA6"/>
    <mergeCell ref="D21:E21"/>
    <mergeCell ref="X21:Y21"/>
    <mergeCell ref="Z21:AA21"/>
    <mergeCell ref="P21:Q21"/>
    <mergeCell ref="V6:W6"/>
    <mergeCell ref="X6:Y6"/>
    <mergeCell ref="R6:S6"/>
    <mergeCell ref="T6:U6"/>
    <mergeCell ref="P6:Q6"/>
    <mergeCell ref="L6:M6"/>
    <mergeCell ref="N6:O6"/>
    <mergeCell ref="N21:O21"/>
    <mergeCell ref="H21:I21"/>
    <mergeCell ref="J21:K21"/>
    <mergeCell ref="L21:M21"/>
    <mergeCell ref="R21:S21"/>
    <mergeCell ref="T21:U21"/>
    <mergeCell ref="V21:W21"/>
    <mergeCell ref="F7:G7"/>
    <mergeCell ref="J6:K6"/>
    <mergeCell ref="H6:I6"/>
  </mergeCells>
  <phoneticPr fontId="3" type="noConversion"/>
  <conditionalFormatting sqref="H9:H17 J9:J17 L9:L17 N9:N17 P9:P17 R14 V14:V15 Z14:Z15 V17 X17 Z17 D24:D32 F24:F32 H24:H32 J24:J32 L24:L32 N24:N32 P29 T29:T30 X29:X30 T32 V32 X32 Z32">
    <cfRule type="cellIs" dxfId="38" priority="7" stopIfTrue="1" operator="equal">
      <formula>10</formula>
    </cfRule>
  </conditionalFormatting>
  <pageMargins left="0.28000000000000003" right="0.27" top="0.984251969" bottom="0.77" header="0.4921259845" footer="0.4921259845"/>
  <pageSetup paperSize="9" scale="5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32"/>
  <sheetViews>
    <sheetView workbookViewId="0">
      <pane xSplit="6135" ySplit="2865" topLeftCell="A13" activePane="bottomLeft"/>
      <selection activeCell="E2" sqref="E2:G2"/>
      <selection pane="topRight" activeCell="E3" sqref="E3"/>
      <selection pane="bottomLeft" activeCell="E2" sqref="E2:G2"/>
      <selection pane="bottomRight" activeCell="AE18" sqref="AE18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46" width="9.42578125" style="65" customWidth="1"/>
    <col min="47" max="16384" width="11.42578125" style="65"/>
  </cols>
  <sheetData>
    <row r="1" spans="1:46" ht="26.25" x14ac:dyDescent="0.4">
      <c r="A1" s="64" t="s">
        <v>31</v>
      </c>
    </row>
    <row r="2" spans="1:46" ht="15" x14ac:dyDescent="0.2">
      <c r="A2" s="66" t="s">
        <v>21</v>
      </c>
      <c r="E2" s="136">
        <v>43443</v>
      </c>
      <c r="F2" s="137"/>
      <c r="G2" s="137"/>
      <c r="H2" s="67"/>
      <c r="I2" s="67"/>
      <c r="J2" s="67"/>
    </row>
    <row r="6" spans="1:46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40"/>
      <c r="G6" s="141"/>
      <c r="H6" s="116" t="s">
        <v>168</v>
      </c>
      <c r="I6" s="143"/>
      <c r="J6" s="144"/>
      <c r="K6" s="118" t="s">
        <v>169</v>
      </c>
      <c r="L6" s="146"/>
      <c r="M6" s="147"/>
      <c r="N6" s="116" t="s">
        <v>170</v>
      </c>
      <c r="O6" s="143"/>
      <c r="P6" s="144"/>
      <c r="Q6" s="118" t="s">
        <v>171</v>
      </c>
      <c r="R6" s="146"/>
      <c r="S6" s="147"/>
      <c r="T6" s="116" t="s">
        <v>172</v>
      </c>
      <c r="U6" s="143"/>
      <c r="V6" s="144"/>
      <c r="W6" s="118" t="s">
        <v>173</v>
      </c>
      <c r="X6" s="146"/>
      <c r="Y6" s="147"/>
      <c r="Z6" s="116" t="s">
        <v>174</v>
      </c>
      <c r="AA6" s="143"/>
      <c r="AB6" s="144"/>
      <c r="AC6" s="118" t="s">
        <v>175</v>
      </c>
      <c r="AD6" s="146"/>
      <c r="AE6" s="147"/>
      <c r="AF6" s="116" t="s">
        <v>180</v>
      </c>
      <c r="AG6" s="143"/>
      <c r="AH6" s="144"/>
      <c r="AI6" s="118" t="s">
        <v>179</v>
      </c>
      <c r="AJ6" s="146"/>
      <c r="AK6" s="147"/>
      <c r="AL6" s="116" t="s">
        <v>178</v>
      </c>
      <c r="AM6" s="143"/>
      <c r="AN6" s="144"/>
      <c r="AO6" s="118" t="s">
        <v>177</v>
      </c>
      <c r="AP6" s="146"/>
      <c r="AQ6" s="147"/>
      <c r="AR6" s="116" t="s">
        <v>176</v>
      </c>
      <c r="AS6" s="143"/>
      <c r="AT6" s="144"/>
    </row>
    <row r="7" spans="1:46" ht="29.25" customHeight="1" x14ac:dyDescent="0.25">
      <c r="A7" s="71"/>
      <c r="B7" s="71"/>
      <c r="C7" s="139"/>
      <c r="D7" s="72" t="s">
        <v>27</v>
      </c>
      <c r="E7" s="73" t="s">
        <v>16</v>
      </c>
      <c r="F7" s="149" t="s">
        <v>28</v>
      </c>
      <c r="G7" s="150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  <c r="AR7" s="74" t="s">
        <v>8</v>
      </c>
      <c r="AS7" s="75" t="s">
        <v>9</v>
      </c>
      <c r="AT7" s="76" t="s">
        <v>86</v>
      </c>
    </row>
    <row r="8" spans="1:46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  <c r="AR8" s="80"/>
      <c r="AS8" s="80"/>
      <c r="AT8" s="80"/>
    </row>
    <row r="9" spans="1:46" s="92" customFormat="1" ht="15.75" customHeight="1" x14ac:dyDescent="0.2">
      <c r="A9" s="46" t="s">
        <v>5</v>
      </c>
      <c r="B9" s="82">
        <v>1</v>
      </c>
      <c r="C9" s="83">
        <f t="shared" ref="C9:C16" si="0">COUNT($H9,$K9,$N9,$Q9,$T9,$W9,$Z9,$AC9,$AF9,$AI9,$AL9,$AO9,$AR9,G9)</f>
        <v>12</v>
      </c>
      <c r="D9" s="84">
        <f t="shared" ref="D9:D16" si="1">E9/COUNT($H9,$K9,$N9,$Q9,$T9,$W9,$Z9,$AC9,$AF9,$AI9,$AL9,$AO9,$AR9,G9)</f>
        <v>8.8333333333333339</v>
      </c>
      <c r="E9" s="85">
        <f t="shared" ref="E9:E16" si="2">SUM($I9+$L9+$O9+$R9+$U9+$X9+$AA9+$AD9+$AG9+$AJ9+$AM9+$AP9+$AS9+J9+M9+P9+S9+V9+Y9+AB9+AE9+AH9+AK9+AN9+AQ9+AT9+G9)</f>
        <v>106</v>
      </c>
      <c r="F9" s="84"/>
      <c r="G9" s="86">
        <v>10</v>
      </c>
      <c r="H9" s="88">
        <v>2</v>
      </c>
      <c r="I9" s="88">
        <f t="shared" ref="I9:I16" si="3">IF(H9="",0,VLOOKUP(H9,punkte,4,FALSE))</f>
        <v>8</v>
      </c>
      <c r="J9" s="89"/>
      <c r="K9" s="82">
        <v>2</v>
      </c>
      <c r="L9" s="82">
        <f t="shared" ref="L9:L16" si="4">IF(K9="",0,VLOOKUP(K9,punkte,4,FALSE))</f>
        <v>8</v>
      </c>
      <c r="M9" s="90"/>
      <c r="N9" s="41">
        <v>4</v>
      </c>
      <c r="O9" s="88">
        <f t="shared" ref="O9:O16" si="5">IF(N9="",0,VLOOKUP(N9,punkte,4,FALSE))</f>
        <v>5</v>
      </c>
      <c r="P9" s="89"/>
      <c r="Q9" s="38">
        <v>3</v>
      </c>
      <c r="R9" s="82">
        <f t="shared" ref="R9:R16" si="6">IF(Q9="",0,VLOOKUP(Q9,punkte,4,FALSE))</f>
        <v>6</v>
      </c>
      <c r="S9" s="90">
        <v>2</v>
      </c>
      <c r="T9" s="39">
        <v>1</v>
      </c>
      <c r="U9" s="88">
        <f t="shared" ref="U9:U16" si="7">IF(T9="",0,VLOOKUP(T9,punkte,4,FALSE))</f>
        <v>10</v>
      </c>
      <c r="V9" s="89">
        <v>3</v>
      </c>
      <c r="W9" s="82">
        <v>3</v>
      </c>
      <c r="X9" s="82">
        <f t="shared" ref="X9:X16" si="8">IF(W9="",0,VLOOKUP(W9,punkte,4,FALSE))</f>
        <v>6</v>
      </c>
      <c r="Y9" s="90"/>
      <c r="Z9" s="91">
        <v>2</v>
      </c>
      <c r="AA9" s="88">
        <f t="shared" ref="AA9:AA16" si="9">IF(Z9="",0,VLOOKUP(Z9,punkte,4,FALSE))</f>
        <v>8</v>
      </c>
      <c r="AB9" s="88"/>
      <c r="AC9" s="93"/>
      <c r="AD9" s="82">
        <f t="shared" ref="AD9:AD16" si="10">IF(AC9="",0,VLOOKUP(AC9,punkte,4,FALSE))</f>
        <v>0</v>
      </c>
      <c r="AE9" s="82"/>
      <c r="AF9" s="91">
        <v>2</v>
      </c>
      <c r="AG9" s="88">
        <f t="shared" ref="AG9:AG16" si="11">IF(AF9="",0,VLOOKUP(AF9,punkte,4,FALSE))</f>
        <v>8</v>
      </c>
      <c r="AH9" s="88">
        <v>1</v>
      </c>
      <c r="AI9" s="42">
        <v>1</v>
      </c>
      <c r="AJ9" s="82">
        <f t="shared" ref="AJ9:AJ16" si="12">IF(AI9="",0,VLOOKUP(AI9,punkte,4,FALSE))</f>
        <v>10</v>
      </c>
      <c r="AK9" s="82">
        <v>2</v>
      </c>
      <c r="AL9" s="91"/>
      <c r="AM9" s="88">
        <f t="shared" ref="AM9:AM16" si="13">IF(AL9="",0,VLOOKUP(AL9,punkte,4,FALSE))</f>
        <v>0</v>
      </c>
      <c r="AN9" s="88"/>
      <c r="AO9" s="86">
        <v>2</v>
      </c>
      <c r="AP9" s="82">
        <f t="shared" ref="AP9:AP16" si="14">IF(AO9="",0,VLOOKUP(AO9,punkte,4,FALSE))</f>
        <v>8</v>
      </c>
      <c r="AQ9" s="82"/>
      <c r="AR9" s="39">
        <v>1</v>
      </c>
      <c r="AS9" s="88">
        <f t="shared" ref="AS9:AS16" si="15">IF(AR9="",0,VLOOKUP(AR9,punkte,4,FALSE))</f>
        <v>10</v>
      </c>
      <c r="AT9" s="88">
        <v>1</v>
      </c>
    </row>
    <row r="10" spans="1:46" s="92" customFormat="1" ht="15.75" customHeight="1" x14ac:dyDescent="0.2">
      <c r="A10" s="38" t="s">
        <v>2</v>
      </c>
      <c r="B10" s="82">
        <v>2</v>
      </c>
      <c r="C10" s="83">
        <f t="shared" si="0"/>
        <v>11</v>
      </c>
      <c r="D10" s="84">
        <f t="shared" si="1"/>
        <v>9</v>
      </c>
      <c r="E10" s="85">
        <f t="shared" si="2"/>
        <v>99</v>
      </c>
      <c r="F10" s="84"/>
      <c r="G10" s="86"/>
      <c r="H10" s="41">
        <v>4</v>
      </c>
      <c r="I10" s="88">
        <f t="shared" si="3"/>
        <v>5</v>
      </c>
      <c r="J10" s="89"/>
      <c r="K10" s="42">
        <v>1</v>
      </c>
      <c r="L10" s="82">
        <f t="shared" si="4"/>
        <v>10</v>
      </c>
      <c r="M10" s="90">
        <v>3</v>
      </c>
      <c r="N10" s="91">
        <v>2</v>
      </c>
      <c r="O10" s="88">
        <f t="shared" si="5"/>
        <v>8</v>
      </c>
      <c r="P10" s="89">
        <v>1</v>
      </c>
      <c r="Q10" s="86">
        <v>2</v>
      </c>
      <c r="R10" s="82">
        <f t="shared" si="6"/>
        <v>8</v>
      </c>
      <c r="S10" s="90">
        <v>1</v>
      </c>
      <c r="T10" s="88">
        <v>2</v>
      </c>
      <c r="U10" s="88">
        <f t="shared" si="7"/>
        <v>8</v>
      </c>
      <c r="V10" s="89">
        <v>1</v>
      </c>
      <c r="W10" s="86">
        <v>2</v>
      </c>
      <c r="X10" s="82">
        <f t="shared" si="8"/>
        <v>8</v>
      </c>
      <c r="Y10" s="90">
        <v>1</v>
      </c>
      <c r="Z10" s="87">
        <v>1</v>
      </c>
      <c r="AA10" s="88">
        <f t="shared" si="9"/>
        <v>10</v>
      </c>
      <c r="AB10" s="88">
        <v>3</v>
      </c>
      <c r="AC10" s="86"/>
      <c r="AD10" s="82">
        <f t="shared" si="10"/>
        <v>0</v>
      </c>
      <c r="AE10" s="82"/>
      <c r="AF10" s="39">
        <v>1</v>
      </c>
      <c r="AG10" s="88">
        <f t="shared" si="11"/>
        <v>10</v>
      </c>
      <c r="AH10" s="88">
        <v>3</v>
      </c>
      <c r="AI10" s="86">
        <v>2</v>
      </c>
      <c r="AJ10" s="82">
        <f t="shared" si="12"/>
        <v>8</v>
      </c>
      <c r="AK10" s="82">
        <v>2</v>
      </c>
      <c r="AL10" s="91"/>
      <c r="AM10" s="88">
        <f t="shared" si="13"/>
        <v>0</v>
      </c>
      <c r="AN10" s="88"/>
      <c r="AO10" s="38">
        <v>5</v>
      </c>
      <c r="AP10" s="82">
        <f t="shared" si="14"/>
        <v>4</v>
      </c>
      <c r="AQ10" s="82"/>
      <c r="AR10" s="41">
        <v>4</v>
      </c>
      <c r="AS10" s="88">
        <f t="shared" si="15"/>
        <v>5</v>
      </c>
      <c r="AT10" s="88"/>
    </row>
    <row r="11" spans="1:46" s="92" customFormat="1" ht="15.75" customHeight="1" x14ac:dyDescent="0.2">
      <c r="A11" s="86" t="s">
        <v>6</v>
      </c>
      <c r="B11" s="82">
        <v>4</v>
      </c>
      <c r="C11" s="83">
        <f t="shared" si="0"/>
        <v>11</v>
      </c>
      <c r="D11" s="84">
        <f t="shared" si="1"/>
        <v>7</v>
      </c>
      <c r="E11" s="85">
        <f t="shared" si="2"/>
        <v>77</v>
      </c>
      <c r="F11" s="84"/>
      <c r="G11" s="86">
        <v>6</v>
      </c>
      <c r="H11" s="91">
        <v>6</v>
      </c>
      <c r="I11" s="88">
        <f t="shared" si="3"/>
        <v>3</v>
      </c>
      <c r="J11" s="89"/>
      <c r="K11" s="38">
        <v>3</v>
      </c>
      <c r="L11" s="82">
        <f t="shared" si="4"/>
        <v>6</v>
      </c>
      <c r="M11" s="90">
        <v>1</v>
      </c>
      <c r="N11" s="39">
        <v>1</v>
      </c>
      <c r="O11" s="88">
        <f t="shared" si="5"/>
        <v>10</v>
      </c>
      <c r="P11" s="89">
        <v>3</v>
      </c>
      <c r="Q11" s="86">
        <v>5</v>
      </c>
      <c r="R11" s="82">
        <f t="shared" si="6"/>
        <v>4</v>
      </c>
      <c r="S11" s="90"/>
      <c r="T11" s="91">
        <v>3</v>
      </c>
      <c r="U11" s="88">
        <f t="shared" si="7"/>
        <v>6</v>
      </c>
      <c r="V11" s="89"/>
      <c r="W11" s="93">
        <v>1</v>
      </c>
      <c r="X11" s="82">
        <f t="shared" si="8"/>
        <v>10</v>
      </c>
      <c r="Y11" s="90">
        <v>3</v>
      </c>
      <c r="Z11" s="91"/>
      <c r="AA11" s="88">
        <f t="shared" si="9"/>
        <v>0</v>
      </c>
      <c r="AB11" s="88"/>
      <c r="AC11" s="86"/>
      <c r="AD11" s="82">
        <f t="shared" si="10"/>
        <v>0</v>
      </c>
      <c r="AE11" s="82"/>
      <c r="AF11" s="91">
        <v>3</v>
      </c>
      <c r="AG11" s="88">
        <f t="shared" si="11"/>
        <v>6</v>
      </c>
      <c r="AH11" s="88">
        <v>1</v>
      </c>
      <c r="AI11" s="86">
        <v>5</v>
      </c>
      <c r="AJ11" s="82">
        <f t="shared" si="12"/>
        <v>4</v>
      </c>
      <c r="AK11" s="82"/>
      <c r="AL11" s="39"/>
      <c r="AM11" s="88">
        <f t="shared" si="13"/>
        <v>0</v>
      </c>
      <c r="AN11" s="88"/>
      <c r="AO11" s="86">
        <v>3</v>
      </c>
      <c r="AP11" s="82">
        <f t="shared" si="14"/>
        <v>6</v>
      </c>
      <c r="AQ11" s="82">
        <v>1</v>
      </c>
      <c r="AR11" s="91">
        <v>3</v>
      </c>
      <c r="AS11" s="88">
        <f t="shared" si="15"/>
        <v>6</v>
      </c>
      <c r="AT11" s="88">
        <v>1</v>
      </c>
    </row>
    <row r="12" spans="1:46" s="92" customFormat="1" ht="15.75" customHeight="1" x14ac:dyDescent="0.2">
      <c r="A12" s="86" t="s">
        <v>101</v>
      </c>
      <c r="B12" s="82">
        <v>3</v>
      </c>
      <c r="C12" s="83">
        <f t="shared" si="0"/>
        <v>11</v>
      </c>
      <c r="D12" s="84">
        <f t="shared" si="1"/>
        <v>6.8181818181818183</v>
      </c>
      <c r="E12" s="85">
        <f t="shared" si="2"/>
        <v>75</v>
      </c>
      <c r="F12" s="84"/>
      <c r="G12" s="86">
        <v>10</v>
      </c>
      <c r="H12" s="91">
        <v>5</v>
      </c>
      <c r="I12" s="88">
        <f t="shared" si="3"/>
        <v>4</v>
      </c>
      <c r="J12" s="89"/>
      <c r="K12" s="86">
        <v>5</v>
      </c>
      <c r="L12" s="82">
        <f t="shared" si="4"/>
        <v>4</v>
      </c>
      <c r="M12" s="90"/>
      <c r="N12" s="91">
        <v>3</v>
      </c>
      <c r="O12" s="88">
        <f t="shared" si="5"/>
        <v>6</v>
      </c>
      <c r="P12" s="89"/>
      <c r="Q12" s="42">
        <v>1</v>
      </c>
      <c r="R12" s="82">
        <f t="shared" si="6"/>
        <v>10</v>
      </c>
      <c r="S12" s="90">
        <v>1</v>
      </c>
      <c r="T12" s="88">
        <v>5</v>
      </c>
      <c r="U12" s="88">
        <f t="shared" si="7"/>
        <v>4</v>
      </c>
      <c r="V12" s="89"/>
      <c r="W12" s="86">
        <v>4</v>
      </c>
      <c r="X12" s="82">
        <f t="shared" si="8"/>
        <v>5</v>
      </c>
      <c r="Y12" s="90"/>
      <c r="Z12" s="91">
        <v>3</v>
      </c>
      <c r="AA12" s="88">
        <f t="shared" si="9"/>
        <v>6</v>
      </c>
      <c r="AB12" s="88">
        <v>1</v>
      </c>
      <c r="AC12" s="93"/>
      <c r="AD12" s="82">
        <f t="shared" si="10"/>
        <v>0</v>
      </c>
      <c r="AE12" s="82"/>
      <c r="AF12" s="91">
        <v>4</v>
      </c>
      <c r="AG12" s="88">
        <f t="shared" si="11"/>
        <v>5</v>
      </c>
      <c r="AH12" s="88"/>
      <c r="AI12" s="38">
        <v>3</v>
      </c>
      <c r="AJ12" s="82">
        <f t="shared" si="12"/>
        <v>6</v>
      </c>
      <c r="AK12" s="82"/>
      <c r="AL12" s="41"/>
      <c r="AM12" s="88">
        <f t="shared" si="13"/>
        <v>0</v>
      </c>
      <c r="AN12" s="88"/>
      <c r="AO12" s="42">
        <v>1</v>
      </c>
      <c r="AP12" s="82">
        <f t="shared" si="14"/>
        <v>10</v>
      </c>
      <c r="AQ12" s="82">
        <v>3</v>
      </c>
      <c r="AR12" s="88"/>
      <c r="AS12" s="88">
        <f t="shared" si="15"/>
        <v>0</v>
      </c>
      <c r="AT12" s="88"/>
    </row>
    <row r="13" spans="1:46" s="92" customFormat="1" ht="15.75" customHeight="1" x14ac:dyDescent="0.2">
      <c r="A13" s="38" t="s">
        <v>1</v>
      </c>
      <c r="B13" s="82">
        <v>5</v>
      </c>
      <c r="C13" s="83">
        <f t="shared" si="0"/>
        <v>10</v>
      </c>
      <c r="D13" s="84">
        <f t="shared" si="1"/>
        <v>6</v>
      </c>
      <c r="E13" s="85">
        <f t="shared" si="2"/>
        <v>60</v>
      </c>
      <c r="F13" s="84"/>
      <c r="G13" s="86">
        <v>5</v>
      </c>
      <c r="H13" s="39">
        <v>1</v>
      </c>
      <c r="I13" s="88">
        <f t="shared" si="3"/>
        <v>10</v>
      </c>
      <c r="J13" s="89">
        <v>3</v>
      </c>
      <c r="K13" s="86">
        <v>4</v>
      </c>
      <c r="L13" s="82">
        <f t="shared" si="4"/>
        <v>5</v>
      </c>
      <c r="M13" s="90"/>
      <c r="N13" s="91">
        <v>5</v>
      </c>
      <c r="O13" s="88">
        <f t="shared" si="5"/>
        <v>4</v>
      </c>
      <c r="P13" s="89"/>
      <c r="Q13" s="86">
        <v>4</v>
      </c>
      <c r="R13" s="82">
        <f t="shared" si="6"/>
        <v>5</v>
      </c>
      <c r="S13" s="90"/>
      <c r="T13" s="88">
        <v>4</v>
      </c>
      <c r="U13" s="88">
        <f t="shared" si="7"/>
        <v>5</v>
      </c>
      <c r="V13" s="89"/>
      <c r="W13" s="93"/>
      <c r="X13" s="82">
        <f t="shared" si="8"/>
        <v>0</v>
      </c>
      <c r="Y13" s="90"/>
      <c r="Z13" s="91">
        <v>4</v>
      </c>
      <c r="AA13" s="88">
        <f t="shared" si="9"/>
        <v>5</v>
      </c>
      <c r="AB13" s="88"/>
      <c r="AC13" s="82"/>
      <c r="AD13" s="82">
        <f t="shared" si="10"/>
        <v>0</v>
      </c>
      <c r="AE13" s="82"/>
      <c r="AF13" s="88">
        <v>5</v>
      </c>
      <c r="AG13" s="88">
        <f t="shared" si="11"/>
        <v>4</v>
      </c>
      <c r="AH13" s="88"/>
      <c r="AI13" s="82"/>
      <c r="AJ13" s="82">
        <f t="shared" si="12"/>
        <v>0</v>
      </c>
      <c r="AK13" s="82"/>
      <c r="AL13" s="88"/>
      <c r="AM13" s="88">
        <f t="shared" si="13"/>
        <v>0</v>
      </c>
      <c r="AN13" s="88"/>
      <c r="AO13" s="38">
        <v>4</v>
      </c>
      <c r="AP13" s="82">
        <f t="shared" si="14"/>
        <v>5</v>
      </c>
      <c r="AQ13" s="82"/>
      <c r="AR13" s="41">
        <v>2</v>
      </c>
      <c r="AS13" s="88">
        <f t="shared" si="15"/>
        <v>8</v>
      </c>
      <c r="AT13" s="88">
        <v>1</v>
      </c>
    </row>
    <row r="14" spans="1:46" s="92" customFormat="1" ht="15.75" customHeight="1" x14ac:dyDescent="0.2">
      <c r="A14" s="38" t="s">
        <v>188</v>
      </c>
      <c r="B14" s="82">
        <v>6</v>
      </c>
      <c r="C14" s="83">
        <f t="shared" si="0"/>
        <v>4</v>
      </c>
      <c r="D14" s="84">
        <f t="shared" si="1"/>
        <v>4</v>
      </c>
      <c r="E14" s="85">
        <f t="shared" si="2"/>
        <v>16</v>
      </c>
      <c r="F14" s="84"/>
      <c r="G14" s="86"/>
      <c r="H14" s="91"/>
      <c r="I14" s="88">
        <f t="shared" si="3"/>
        <v>0</v>
      </c>
      <c r="J14" s="89"/>
      <c r="K14" s="82"/>
      <c r="L14" s="82">
        <f t="shared" si="4"/>
        <v>0</v>
      </c>
      <c r="M14" s="90"/>
      <c r="N14" s="91"/>
      <c r="O14" s="88">
        <f t="shared" si="5"/>
        <v>0</v>
      </c>
      <c r="P14" s="89"/>
      <c r="Q14" s="82"/>
      <c r="R14" s="82">
        <f t="shared" si="6"/>
        <v>0</v>
      </c>
      <c r="S14" s="90"/>
      <c r="T14" s="88"/>
      <c r="U14" s="88">
        <f t="shared" si="7"/>
        <v>0</v>
      </c>
      <c r="V14" s="89"/>
      <c r="W14" s="82">
        <v>5</v>
      </c>
      <c r="X14" s="82">
        <f t="shared" si="8"/>
        <v>4</v>
      </c>
      <c r="Y14" s="90"/>
      <c r="Z14" s="88">
        <v>5</v>
      </c>
      <c r="AA14" s="88">
        <f t="shared" si="9"/>
        <v>4</v>
      </c>
      <c r="AB14" s="88"/>
      <c r="AC14" s="82"/>
      <c r="AD14" s="82">
        <f t="shared" si="10"/>
        <v>0</v>
      </c>
      <c r="AE14" s="82"/>
      <c r="AF14" s="88">
        <v>6</v>
      </c>
      <c r="AG14" s="88">
        <f t="shared" si="11"/>
        <v>3</v>
      </c>
      <c r="AH14" s="88"/>
      <c r="AI14" s="82">
        <v>4</v>
      </c>
      <c r="AJ14" s="82">
        <f t="shared" si="12"/>
        <v>5</v>
      </c>
      <c r="AK14" s="82"/>
      <c r="AL14" s="88"/>
      <c r="AM14" s="88">
        <f t="shared" si="13"/>
        <v>0</v>
      </c>
      <c r="AN14" s="88"/>
      <c r="AO14" s="82"/>
      <c r="AP14" s="82">
        <f t="shared" si="14"/>
        <v>0</v>
      </c>
      <c r="AQ14" s="82"/>
      <c r="AR14" s="88"/>
      <c r="AS14" s="88">
        <f t="shared" si="15"/>
        <v>0</v>
      </c>
      <c r="AT14" s="88"/>
    </row>
    <row r="15" spans="1:46" s="92" customFormat="1" ht="15.75" customHeight="1" x14ac:dyDescent="0.2">
      <c r="A15" s="38" t="s">
        <v>182</v>
      </c>
      <c r="B15" s="82">
        <v>7</v>
      </c>
      <c r="C15" s="83">
        <f t="shared" si="0"/>
        <v>1</v>
      </c>
      <c r="D15" s="84">
        <f t="shared" si="1"/>
        <v>8</v>
      </c>
      <c r="E15" s="85">
        <f t="shared" si="2"/>
        <v>8</v>
      </c>
      <c r="F15" s="84"/>
      <c r="G15" s="86"/>
      <c r="H15" s="91">
        <v>3</v>
      </c>
      <c r="I15" s="88">
        <f t="shared" si="3"/>
        <v>6</v>
      </c>
      <c r="J15" s="89">
        <v>2</v>
      </c>
      <c r="K15" s="86"/>
      <c r="L15" s="82">
        <f t="shared" si="4"/>
        <v>0</v>
      </c>
      <c r="M15" s="90"/>
      <c r="N15" s="91"/>
      <c r="O15" s="88">
        <f t="shared" si="5"/>
        <v>0</v>
      </c>
      <c r="P15" s="89"/>
      <c r="Q15" s="86"/>
      <c r="R15" s="82">
        <f t="shared" si="6"/>
        <v>0</v>
      </c>
      <c r="S15" s="90"/>
      <c r="T15" s="91"/>
      <c r="U15" s="88">
        <f t="shared" si="7"/>
        <v>0</v>
      </c>
      <c r="V15" s="89"/>
      <c r="W15" s="86"/>
      <c r="X15" s="82">
        <f t="shared" si="8"/>
        <v>0</v>
      </c>
      <c r="Y15" s="90"/>
      <c r="Z15" s="91"/>
      <c r="AA15" s="88">
        <f t="shared" si="9"/>
        <v>0</v>
      </c>
      <c r="AB15" s="88"/>
      <c r="AC15" s="86"/>
      <c r="AD15" s="82">
        <f t="shared" si="10"/>
        <v>0</v>
      </c>
      <c r="AE15" s="82"/>
      <c r="AF15" s="91"/>
      <c r="AG15" s="88">
        <f t="shared" si="11"/>
        <v>0</v>
      </c>
      <c r="AH15" s="88"/>
      <c r="AI15" s="86"/>
      <c r="AJ15" s="82">
        <f t="shared" si="12"/>
        <v>0</v>
      </c>
      <c r="AK15" s="82"/>
      <c r="AL15" s="91"/>
      <c r="AM15" s="88">
        <f t="shared" si="13"/>
        <v>0</v>
      </c>
      <c r="AN15" s="88"/>
      <c r="AO15" s="86"/>
      <c r="AP15" s="82">
        <f t="shared" si="14"/>
        <v>0</v>
      </c>
      <c r="AQ15" s="82"/>
      <c r="AR15" s="88"/>
      <c r="AS15" s="88">
        <f t="shared" si="15"/>
        <v>0</v>
      </c>
      <c r="AT15" s="88"/>
    </row>
    <row r="16" spans="1:46" s="92" customFormat="1" ht="15.75" customHeight="1" x14ac:dyDescent="0.2">
      <c r="A16" s="38" t="s">
        <v>181</v>
      </c>
      <c r="B16" s="82">
        <v>8</v>
      </c>
      <c r="C16" s="83">
        <f t="shared" si="0"/>
        <v>0</v>
      </c>
      <c r="D16" s="84" t="e">
        <f t="shared" si="1"/>
        <v>#DIV/0!</v>
      </c>
      <c r="E16" s="85">
        <f t="shared" si="2"/>
        <v>0</v>
      </c>
      <c r="F16" s="84"/>
      <c r="G16" s="86"/>
      <c r="H16" s="88"/>
      <c r="I16" s="88">
        <f t="shared" si="3"/>
        <v>0</v>
      </c>
      <c r="J16" s="89"/>
      <c r="K16" s="82"/>
      <c r="L16" s="82">
        <f t="shared" si="4"/>
        <v>0</v>
      </c>
      <c r="M16" s="90"/>
      <c r="N16" s="88"/>
      <c r="O16" s="88">
        <f t="shared" si="5"/>
        <v>0</v>
      </c>
      <c r="P16" s="89"/>
      <c r="Q16" s="86"/>
      <c r="R16" s="82">
        <f t="shared" si="6"/>
        <v>0</v>
      </c>
      <c r="S16" s="90"/>
      <c r="T16" s="87"/>
      <c r="U16" s="88">
        <f t="shared" si="7"/>
        <v>0</v>
      </c>
      <c r="V16" s="89"/>
      <c r="W16" s="86"/>
      <c r="X16" s="82">
        <f t="shared" si="8"/>
        <v>0</v>
      </c>
      <c r="Y16" s="90"/>
      <c r="Z16" s="88"/>
      <c r="AA16" s="88">
        <f t="shared" si="9"/>
        <v>0</v>
      </c>
      <c r="AB16" s="88"/>
      <c r="AC16" s="86"/>
      <c r="AD16" s="82">
        <f t="shared" si="10"/>
        <v>0</v>
      </c>
      <c r="AE16" s="82"/>
      <c r="AF16" s="88"/>
      <c r="AG16" s="88">
        <f t="shared" si="11"/>
        <v>0</v>
      </c>
      <c r="AH16" s="88"/>
      <c r="AI16" s="86"/>
      <c r="AJ16" s="82">
        <f t="shared" si="12"/>
        <v>0</v>
      </c>
      <c r="AK16" s="82"/>
      <c r="AL16" s="87"/>
      <c r="AM16" s="88">
        <f t="shared" si="13"/>
        <v>0</v>
      </c>
      <c r="AN16" s="88"/>
      <c r="AO16" s="86"/>
      <c r="AP16" s="82">
        <f t="shared" si="14"/>
        <v>0</v>
      </c>
      <c r="AQ16" s="82"/>
      <c r="AR16" s="91"/>
      <c r="AS16" s="88">
        <f t="shared" si="15"/>
        <v>0</v>
      </c>
      <c r="AT16" s="88"/>
    </row>
    <row r="17" spans="1:25" ht="15" x14ac:dyDescent="0.2">
      <c r="F17" s="94"/>
      <c r="G17" s="95"/>
    </row>
    <row r="18" spans="1:25" ht="15" x14ac:dyDescent="0.2">
      <c r="F18" s="94"/>
      <c r="G18" s="95"/>
    </row>
    <row r="19" spans="1:25" ht="15" x14ac:dyDescent="0.2">
      <c r="F19" s="94"/>
      <c r="G19" s="95"/>
    </row>
    <row r="20" spans="1:25" ht="15" x14ac:dyDescent="0.2">
      <c r="F20" s="94"/>
      <c r="G20" s="95"/>
    </row>
    <row r="22" spans="1:25" ht="15" x14ac:dyDescent="0.2">
      <c r="A22" s="66" t="s">
        <v>12</v>
      </c>
      <c r="B22" s="66"/>
      <c r="C22" s="66"/>
      <c r="D22" s="66"/>
      <c r="E22" s="66"/>
      <c r="F22" s="66"/>
      <c r="G22" s="66"/>
      <c r="H22" s="96"/>
      <c r="K22" s="66"/>
    </row>
    <row r="23" spans="1:25" ht="15" x14ac:dyDescent="0.2">
      <c r="A23" s="66">
        <v>1</v>
      </c>
      <c r="B23" s="148" t="s">
        <v>13</v>
      </c>
      <c r="C23" s="148"/>
      <c r="D23" s="66">
        <v>10</v>
      </c>
      <c r="E23" s="66" t="s">
        <v>9</v>
      </c>
      <c r="F23" s="66"/>
      <c r="G23" s="66"/>
      <c r="H23" s="66"/>
      <c r="K23" s="66"/>
      <c r="N23" s="116" t="s">
        <v>183</v>
      </c>
      <c r="O23" s="143"/>
      <c r="P23" s="144"/>
      <c r="Q23" s="118" t="s">
        <v>184</v>
      </c>
      <c r="R23" s="146"/>
      <c r="S23" s="147"/>
      <c r="T23" s="116" t="s">
        <v>185</v>
      </c>
      <c r="U23" s="143"/>
      <c r="V23" s="144"/>
      <c r="W23" s="118" t="s">
        <v>186</v>
      </c>
      <c r="X23" s="146"/>
      <c r="Y23" s="147"/>
    </row>
    <row r="24" spans="1:25" ht="25.5" x14ac:dyDescent="0.2">
      <c r="A24" s="66">
        <v>2</v>
      </c>
      <c r="B24" s="148" t="s">
        <v>13</v>
      </c>
      <c r="C24" s="148"/>
      <c r="D24" s="66">
        <v>8</v>
      </c>
      <c r="E24" s="66" t="s">
        <v>9</v>
      </c>
      <c r="F24" s="66"/>
      <c r="G24" s="66"/>
      <c r="H24" s="66"/>
      <c r="K24" s="66"/>
      <c r="N24" s="74" t="s">
        <v>8</v>
      </c>
      <c r="O24" s="75" t="s">
        <v>9</v>
      </c>
      <c r="P24" s="76" t="s">
        <v>86</v>
      </c>
      <c r="Q24" s="77" t="s">
        <v>8</v>
      </c>
      <c r="R24" s="78" t="s">
        <v>9</v>
      </c>
      <c r="S24" s="79" t="s">
        <v>86</v>
      </c>
      <c r="T24" s="74" t="s">
        <v>8</v>
      </c>
      <c r="U24" s="75" t="s">
        <v>9</v>
      </c>
      <c r="V24" s="76" t="s">
        <v>86</v>
      </c>
      <c r="W24" s="77" t="s">
        <v>8</v>
      </c>
      <c r="X24" s="78" t="s">
        <v>9</v>
      </c>
      <c r="Y24" s="79" t="s">
        <v>86</v>
      </c>
    </row>
    <row r="25" spans="1:25" ht="15" x14ac:dyDescent="0.2">
      <c r="A25" s="66">
        <v>3</v>
      </c>
      <c r="B25" s="148" t="s">
        <v>13</v>
      </c>
      <c r="C25" s="148"/>
      <c r="D25" s="66">
        <v>6</v>
      </c>
      <c r="E25" s="66" t="s">
        <v>9</v>
      </c>
      <c r="F25" s="66"/>
      <c r="G25" s="66"/>
      <c r="N25" s="80"/>
      <c r="O25" s="80"/>
      <c r="P25" s="80"/>
      <c r="T25" s="80"/>
      <c r="U25" s="80"/>
      <c r="V25" s="80"/>
    </row>
    <row r="26" spans="1:25" ht="15" x14ac:dyDescent="0.2">
      <c r="A26" s="66">
        <v>4</v>
      </c>
      <c r="B26" s="148" t="s">
        <v>13</v>
      </c>
      <c r="C26" s="148"/>
      <c r="D26" s="66">
        <v>5</v>
      </c>
      <c r="E26" s="66" t="s">
        <v>9</v>
      </c>
      <c r="F26" s="66"/>
      <c r="G26" s="66"/>
      <c r="L26" s="46" t="s">
        <v>2</v>
      </c>
      <c r="N26" s="91"/>
      <c r="O26" s="88">
        <f>IF(N26="",0,VLOOKUP(N26,punkte,4,FALSE))</f>
        <v>0</v>
      </c>
      <c r="P26" s="89"/>
      <c r="Q26" s="86"/>
      <c r="R26" s="82">
        <f>IF(Q26="",0,VLOOKUP(Q26,punkte,4,FALSE))</f>
        <v>0</v>
      </c>
      <c r="S26" s="90"/>
      <c r="T26" s="88"/>
      <c r="U26" s="88">
        <f>IF(T26="",0,VLOOKUP(T26,punkte,4,FALSE))</f>
        <v>0</v>
      </c>
      <c r="V26" s="89"/>
      <c r="W26" s="86"/>
      <c r="X26" s="82">
        <f>IF(W26="",0,VLOOKUP(W26,punkte,4,FALSE))</f>
        <v>0</v>
      </c>
      <c r="Y26" s="82"/>
    </row>
    <row r="27" spans="1:25" ht="15.75" x14ac:dyDescent="0.2">
      <c r="A27" s="66">
        <v>5</v>
      </c>
      <c r="B27" s="148" t="s">
        <v>13</v>
      </c>
      <c r="C27" s="148"/>
      <c r="D27" s="66">
        <v>4</v>
      </c>
      <c r="E27" s="66" t="s">
        <v>9</v>
      </c>
      <c r="F27" s="66"/>
      <c r="G27" s="66"/>
      <c r="L27" s="86" t="s">
        <v>5</v>
      </c>
      <c r="N27" s="41">
        <v>2</v>
      </c>
      <c r="O27" s="88">
        <f>IF(N27="",0,VLOOKUP(N27,punkte,4,FALSE))</f>
        <v>8</v>
      </c>
      <c r="P27" s="89"/>
      <c r="Q27" s="38">
        <v>2</v>
      </c>
      <c r="R27" s="82">
        <f>IF(Q27="",0,VLOOKUP(Q27,punkte,4,FALSE))</f>
        <v>8</v>
      </c>
      <c r="S27" s="90"/>
      <c r="T27" s="39">
        <v>1</v>
      </c>
      <c r="U27" s="88">
        <f>IF(T27="",0,VLOOKUP(T27,punkte,4,FALSE))</f>
        <v>10</v>
      </c>
      <c r="V27" s="89">
        <v>2</v>
      </c>
      <c r="W27" s="42">
        <v>1</v>
      </c>
      <c r="X27" s="90">
        <f>SUM(O27+P27+R27+S27+U27+V27)</f>
        <v>28</v>
      </c>
      <c r="Y27" s="82">
        <v>10</v>
      </c>
    </row>
    <row r="28" spans="1:25" ht="15.75" x14ac:dyDescent="0.2">
      <c r="A28" s="66">
        <v>6</v>
      </c>
      <c r="B28" s="148" t="s">
        <v>13</v>
      </c>
      <c r="C28" s="148"/>
      <c r="D28" s="66">
        <v>3</v>
      </c>
      <c r="E28" s="66" t="s">
        <v>9</v>
      </c>
      <c r="F28" s="66"/>
      <c r="G28" s="66"/>
      <c r="L28" s="86" t="s">
        <v>6</v>
      </c>
      <c r="N28" s="41">
        <v>4</v>
      </c>
      <c r="O28" s="88">
        <f>IF(N28="",0,VLOOKUP(N28,punkte,4,FALSE))</f>
        <v>5</v>
      </c>
      <c r="P28" s="89"/>
      <c r="Q28" s="42">
        <v>1</v>
      </c>
      <c r="R28" s="82">
        <f>IF(Q28="",0,VLOOKUP(Q28,punkte,4,FALSE))</f>
        <v>10</v>
      </c>
      <c r="S28" s="90">
        <v>3</v>
      </c>
      <c r="T28" s="91">
        <v>4</v>
      </c>
      <c r="U28" s="88">
        <f>IF(T28="",0,VLOOKUP(T28,punkte,4,FALSE))</f>
        <v>5</v>
      </c>
      <c r="V28" s="89"/>
      <c r="W28" s="38">
        <v>3</v>
      </c>
      <c r="X28" s="90">
        <f>SUM(O28+P28+R28+S28+U28+V28)</f>
        <v>23</v>
      </c>
      <c r="Y28" s="82">
        <v>6</v>
      </c>
    </row>
    <row r="29" spans="1:25" ht="15.75" x14ac:dyDescent="0.2">
      <c r="A29" s="66">
        <v>7</v>
      </c>
      <c r="B29" s="148" t="s">
        <v>13</v>
      </c>
      <c r="C29" s="148"/>
      <c r="D29" s="66">
        <v>2</v>
      </c>
      <c r="E29" s="66" t="s">
        <v>9</v>
      </c>
      <c r="F29" s="66"/>
      <c r="G29" s="66"/>
      <c r="L29" s="86" t="s">
        <v>101</v>
      </c>
      <c r="N29" s="39">
        <v>1</v>
      </c>
      <c r="O29" s="88">
        <f>IF(N29="",0,VLOOKUP(N29,punkte,4,FALSE))</f>
        <v>10</v>
      </c>
      <c r="P29" s="89">
        <v>3</v>
      </c>
      <c r="Q29" s="38">
        <v>3</v>
      </c>
      <c r="R29" s="82">
        <f>IF(Q29="",0,VLOOKUP(Q29,punkte,4,FALSE))</f>
        <v>6</v>
      </c>
      <c r="S29" s="90"/>
      <c r="T29" s="88">
        <v>2</v>
      </c>
      <c r="U29" s="88">
        <f>IF(T29="",0,VLOOKUP(T29,punkte,4,FALSE))</f>
        <v>8</v>
      </c>
      <c r="V29" s="89">
        <v>1</v>
      </c>
      <c r="W29" s="42">
        <v>1</v>
      </c>
      <c r="X29" s="90">
        <f>SUM(O29+P29+R29+S29+U29+V29)</f>
        <v>28</v>
      </c>
      <c r="Y29" s="82">
        <v>10</v>
      </c>
    </row>
    <row r="30" spans="1:25" ht="15" x14ac:dyDescent="0.2">
      <c r="A30" s="66">
        <v>8</v>
      </c>
      <c r="B30" s="148" t="s">
        <v>13</v>
      </c>
      <c r="C30" s="148"/>
      <c r="D30" s="66">
        <v>1</v>
      </c>
      <c r="E30" s="66" t="s">
        <v>9</v>
      </c>
      <c r="F30" s="66"/>
      <c r="G30" s="66"/>
      <c r="L30" s="38" t="s">
        <v>1</v>
      </c>
      <c r="N30" s="91">
        <v>3</v>
      </c>
      <c r="O30" s="88">
        <f>IF(N30="",0,VLOOKUP(N30,punkte,4,FALSE))</f>
        <v>6</v>
      </c>
      <c r="P30" s="89"/>
      <c r="Q30" s="86">
        <v>4</v>
      </c>
      <c r="R30" s="82">
        <f>IF(Q30="",0,VLOOKUP(Q30,punkte,4,FALSE))</f>
        <v>5</v>
      </c>
      <c r="S30" s="90"/>
      <c r="T30" s="88">
        <v>3</v>
      </c>
      <c r="U30" s="88">
        <f>IF(T30="",0,VLOOKUP(T30,punkte,4,FALSE))</f>
        <v>6</v>
      </c>
      <c r="V30" s="89"/>
      <c r="W30" s="38">
        <v>4</v>
      </c>
      <c r="X30" s="90">
        <f>SUM(O30+P30+R30+S30+U30+V30)</f>
        <v>17</v>
      </c>
      <c r="Y30" s="82">
        <v>5</v>
      </c>
    </row>
    <row r="31" spans="1:25" ht="15" x14ac:dyDescent="0.2">
      <c r="A31" s="97">
        <v>10</v>
      </c>
      <c r="B31" s="151" t="s">
        <v>13</v>
      </c>
      <c r="C31" s="151"/>
      <c r="D31" s="97">
        <v>0</v>
      </c>
      <c r="E31" s="97" t="s">
        <v>9</v>
      </c>
      <c r="F31" s="98" t="s">
        <v>29</v>
      </c>
      <c r="G31" s="66"/>
    </row>
    <row r="32" spans="1:25" ht="15" x14ac:dyDescent="0.2">
      <c r="U32" s="63"/>
      <c r="W32" s="32" t="s">
        <v>187</v>
      </c>
      <c r="X32" s="32"/>
      <c r="Y32" s="32"/>
    </row>
  </sheetData>
  <mergeCells count="30">
    <mergeCell ref="N23:P23"/>
    <mergeCell ref="Q23:S23"/>
    <mergeCell ref="T23:V23"/>
    <mergeCell ref="W23:Y23"/>
    <mergeCell ref="B30:C30"/>
    <mergeCell ref="B23:C23"/>
    <mergeCell ref="B31:C31"/>
    <mergeCell ref="B24:C24"/>
    <mergeCell ref="B25:C25"/>
    <mergeCell ref="B26:C26"/>
    <mergeCell ref="B27:C27"/>
    <mergeCell ref="B28:C28"/>
    <mergeCell ref="B29:C29"/>
    <mergeCell ref="AI6:AK6"/>
    <mergeCell ref="AL6:AN6"/>
    <mergeCell ref="AO6:AQ6"/>
    <mergeCell ref="AR6:AT6"/>
    <mergeCell ref="F7:G7"/>
    <mergeCell ref="Q6:S6"/>
    <mergeCell ref="T6:V6"/>
    <mergeCell ref="W6:Y6"/>
    <mergeCell ref="Z6:AB6"/>
    <mergeCell ref="AC6:AE6"/>
    <mergeCell ref="AF6:AH6"/>
    <mergeCell ref="N6:P6"/>
    <mergeCell ref="E2:G2"/>
    <mergeCell ref="C6:C7"/>
    <mergeCell ref="F6:G6"/>
    <mergeCell ref="H6:J6"/>
    <mergeCell ref="K6:M6"/>
  </mergeCells>
  <conditionalFormatting sqref="H9:H16 K9:K16 N9:N16 Q9:Q16 T9:T16 W15 AC15:AC16 AI15:AI16 AO15:AO16">
    <cfRule type="cellIs" dxfId="23" priority="3" stopIfTrue="1" operator="equal">
      <formula>10</formula>
    </cfRule>
  </conditionalFormatting>
  <conditionalFormatting sqref="N26:N30 Q26:Q30 T26:T30">
    <cfRule type="cellIs" dxfId="22" priority="1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T32"/>
  <sheetViews>
    <sheetView workbookViewId="0">
      <pane xSplit="6135" ySplit="2865" topLeftCell="R1" activePane="bottomRight"/>
      <selection activeCell="E2" sqref="E2:G2"/>
      <selection pane="topRight" activeCell="Y2" sqref="Y2"/>
      <selection pane="bottomLeft" activeCell="A9" sqref="A9:E16"/>
      <selection pane="bottomRight" activeCell="T2" sqref="T2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46" width="9.42578125" style="65" customWidth="1"/>
    <col min="47" max="16384" width="11.42578125" style="65"/>
  </cols>
  <sheetData>
    <row r="1" spans="1:46" ht="26.25" x14ac:dyDescent="0.4">
      <c r="A1" s="64" t="s">
        <v>31</v>
      </c>
    </row>
    <row r="2" spans="1:46" ht="15" x14ac:dyDescent="0.2">
      <c r="A2" s="66" t="s">
        <v>21</v>
      </c>
      <c r="E2" s="136">
        <v>43807</v>
      </c>
      <c r="F2" s="137"/>
      <c r="G2" s="137"/>
      <c r="H2" s="67"/>
      <c r="I2" s="67"/>
      <c r="J2" s="67"/>
    </row>
    <row r="6" spans="1:46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40"/>
      <c r="G6" s="141"/>
      <c r="H6" s="116" t="s">
        <v>191</v>
      </c>
      <c r="I6" s="143"/>
      <c r="J6" s="144"/>
      <c r="K6" s="118" t="s">
        <v>192</v>
      </c>
      <c r="L6" s="146"/>
      <c r="M6" s="147"/>
      <c r="N6" s="116" t="s">
        <v>193</v>
      </c>
      <c r="O6" s="143"/>
      <c r="P6" s="144"/>
      <c r="Q6" s="118" t="s">
        <v>194</v>
      </c>
      <c r="R6" s="146"/>
      <c r="S6" s="147"/>
      <c r="T6" s="116" t="s">
        <v>195</v>
      </c>
      <c r="U6" s="143"/>
      <c r="V6" s="144"/>
      <c r="W6" s="118" t="s">
        <v>196</v>
      </c>
      <c r="X6" s="146"/>
      <c r="Y6" s="147"/>
      <c r="Z6" s="116" t="s">
        <v>197</v>
      </c>
      <c r="AA6" s="143"/>
      <c r="AB6" s="144"/>
      <c r="AC6" s="118" t="s">
        <v>198</v>
      </c>
      <c r="AD6" s="146"/>
      <c r="AE6" s="147"/>
      <c r="AF6" s="116" t="s">
        <v>199</v>
      </c>
      <c r="AG6" s="143"/>
      <c r="AH6" s="144"/>
      <c r="AI6" s="118" t="s">
        <v>200</v>
      </c>
      <c r="AJ6" s="146"/>
      <c r="AK6" s="147"/>
      <c r="AL6" s="116" t="s">
        <v>201</v>
      </c>
      <c r="AM6" s="143"/>
      <c r="AN6" s="144"/>
      <c r="AO6" s="118" t="s">
        <v>202</v>
      </c>
      <c r="AP6" s="146"/>
      <c r="AQ6" s="147"/>
      <c r="AR6" s="116" t="s">
        <v>203</v>
      </c>
      <c r="AS6" s="143"/>
      <c r="AT6" s="144"/>
    </row>
    <row r="7" spans="1:46" ht="29.25" customHeight="1" x14ac:dyDescent="0.25">
      <c r="A7" s="71"/>
      <c r="B7" s="71"/>
      <c r="C7" s="139"/>
      <c r="D7" s="72" t="s">
        <v>27</v>
      </c>
      <c r="E7" s="73" t="s">
        <v>16</v>
      </c>
      <c r="F7" s="149" t="s">
        <v>28</v>
      </c>
      <c r="G7" s="150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  <c r="AR7" s="74" t="s">
        <v>8</v>
      </c>
      <c r="AS7" s="75" t="s">
        <v>9</v>
      </c>
      <c r="AT7" s="76" t="s">
        <v>86</v>
      </c>
    </row>
    <row r="8" spans="1:46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  <c r="AR8" s="80"/>
      <c r="AS8" s="80"/>
      <c r="AT8" s="80"/>
    </row>
    <row r="9" spans="1:46" s="92" customFormat="1" ht="15.75" customHeight="1" x14ac:dyDescent="0.2">
      <c r="A9" s="46" t="s">
        <v>5</v>
      </c>
      <c r="B9" s="82">
        <v>1</v>
      </c>
      <c r="C9" s="83">
        <f t="shared" ref="C9:C16" si="0">COUNT($H9,$K9,$N9,$Q9,$T9,$W9,$Z9,$AC9,$AF9,$AI9,$AL9,$AO9,$AR9,G9)</f>
        <v>13</v>
      </c>
      <c r="D9" s="84">
        <f t="shared" ref="D9:D16" si="1">E9/COUNT($H9,$K9,$N9,$Q9,$T9,$W9,$Z9,$AC9,$AF9,$AI9,$AL9,$AO9,$AR9,G9)</f>
        <v>9.384615384615385</v>
      </c>
      <c r="E9" s="85">
        <f t="shared" ref="E9:E16" si="2">SUM($I9+$L9+$O9+$R9+$U9+$X9+$AA9+$AD9+$AG9+$AJ9+$AM9+$AP9+$AS9+J9+M9+P9+S9+V9+Y9+AB9+AE9+AH9+AK9+AN9+AQ9+AT9+G9)</f>
        <v>122</v>
      </c>
      <c r="F9" s="83">
        <v>2</v>
      </c>
      <c r="G9" s="82">
        <f>IF(F9="",0,VLOOKUP(F9,punkte,4,FALSE))</f>
        <v>8</v>
      </c>
      <c r="H9" s="39">
        <v>1</v>
      </c>
      <c r="I9" s="88">
        <f t="shared" ref="I9:I16" si="3">IF(H9="",0,VLOOKUP(H9,punkte,4,FALSE))</f>
        <v>10</v>
      </c>
      <c r="J9" s="89">
        <v>3</v>
      </c>
      <c r="K9" s="42">
        <v>1</v>
      </c>
      <c r="L9" s="82">
        <f t="shared" ref="L9:L16" si="4">IF(K9="",0,VLOOKUP(K9,punkte,4,FALSE))</f>
        <v>10</v>
      </c>
      <c r="M9" s="90">
        <v>2</v>
      </c>
      <c r="N9" s="41">
        <v>3</v>
      </c>
      <c r="O9" s="88">
        <f t="shared" ref="O9:O16" si="5">IF(N9="",0,VLOOKUP(N9,punkte,4,FALSE))</f>
        <v>6</v>
      </c>
      <c r="P9" s="89"/>
      <c r="Q9" s="42">
        <v>1</v>
      </c>
      <c r="R9" s="82">
        <f t="shared" ref="R9:R16" si="6">IF(Q9="",0,VLOOKUP(Q9,punkte,4,FALSE))</f>
        <v>10</v>
      </c>
      <c r="S9" s="90">
        <v>1</v>
      </c>
      <c r="T9" s="41">
        <v>5</v>
      </c>
      <c r="U9" s="88">
        <f t="shared" ref="U9:U16" si="7">IF(T9="",0,VLOOKUP(T9,punkte,4,FALSE))</f>
        <v>4</v>
      </c>
      <c r="V9" s="89"/>
      <c r="W9" s="82">
        <v>2</v>
      </c>
      <c r="X9" s="82">
        <f t="shared" ref="X9:X16" si="8">IF(W9="",0,VLOOKUP(W9,punkte,4,FALSE))</f>
        <v>8</v>
      </c>
      <c r="Y9" s="90">
        <v>1</v>
      </c>
      <c r="Z9" s="91"/>
      <c r="AA9" s="88">
        <f t="shared" ref="AA9:AA16" si="9">IF(Z9="",0,VLOOKUP(Z9,punkte,4,FALSE))</f>
        <v>0</v>
      </c>
      <c r="AB9" s="88"/>
      <c r="AC9" s="38">
        <v>2</v>
      </c>
      <c r="AD9" s="82">
        <f t="shared" ref="AD9:AD16" si="10">IF(AC9="",0,VLOOKUP(AC9,punkte,4,FALSE))</f>
        <v>8</v>
      </c>
      <c r="AE9" s="82">
        <v>1</v>
      </c>
      <c r="AF9" s="91">
        <v>4</v>
      </c>
      <c r="AG9" s="88">
        <f t="shared" ref="AG9:AG16" si="11">IF(AF9="",0,VLOOKUP(AF9,punkte,4,FALSE))</f>
        <v>5</v>
      </c>
      <c r="AH9" s="88"/>
      <c r="AI9" s="42">
        <v>1</v>
      </c>
      <c r="AJ9" s="82">
        <f t="shared" ref="AJ9:AJ16" si="12">IF(AI9="",0,VLOOKUP(AI9,punkte,4,FALSE))</f>
        <v>10</v>
      </c>
      <c r="AK9" s="82">
        <v>2</v>
      </c>
      <c r="AL9" s="39">
        <v>1</v>
      </c>
      <c r="AM9" s="88">
        <f t="shared" ref="AM9:AM16" si="13">IF(AL9="",0,VLOOKUP(AL9,punkte,4,FALSE))</f>
        <v>10</v>
      </c>
      <c r="AN9" s="88">
        <v>3</v>
      </c>
      <c r="AO9" s="86">
        <v>2</v>
      </c>
      <c r="AP9" s="82">
        <f t="shared" ref="AP9:AP16" si="14">IF(AO9="",0,VLOOKUP(AO9,punkte,4,FALSE))</f>
        <v>8</v>
      </c>
      <c r="AQ9" s="82"/>
      <c r="AR9" s="39">
        <v>1</v>
      </c>
      <c r="AS9" s="88">
        <f t="shared" ref="AS9:AS16" si="15">IF(AR9="",0,VLOOKUP(AR9,punkte,4,FALSE))</f>
        <v>10</v>
      </c>
      <c r="AT9" s="88">
        <v>2</v>
      </c>
    </row>
    <row r="10" spans="1:46" s="92" customFormat="1" ht="15.75" customHeight="1" x14ac:dyDescent="0.2">
      <c r="A10" s="86" t="s">
        <v>101</v>
      </c>
      <c r="B10" s="82">
        <v>2</v>
      </c>
      <c r="C10" s="83">
        <f t="shared" si="0"/>
        <v>13</v>
      </c>
      <c r="D10" s="84">
        <f t="shared" si="1"/>
        <v>7.4615384615384617</v>
      </c>
      <c r="E10" s="85">
        <f t="shared" si="2"/>
        <v>97</v>
      </c>
      <c r="F10" s="83">
        <v>1</v>
      </c>
      <c r="G10" s="82">
        <f>IF(F10="",0,VLOOKUP(F10,punkte,4,FALSE))</f>
        <v>10</v>
      </c>
      <c r="H10" s="91">
        <v>4</v>
      </c>
      <c r="I10" s="88">
        <f t="shared" si="3"/>
        <v>5</v>
      </c>
      <c r="J10" s="89"/>
      <c r="K10" s="86">
        <v>3</v>
      </c>
      <c r="L10" s="82">
        <f t="shared" si="4"/>
        <v>6</v>
      </c>
      <c r="M10" s="90"/>
      <c r="N10" s="91">
        <v>2</v>
      </c>
      <c r="O10" s="88">
        <f t="shared" si="5"/>
        <v>8</v>
      </c>
      <c r="P10" s="89">
        <v>2</v>
      </c>
      <c r="Q10" s="38">
        <v>4</v>
      </c>
      <c r="R10" s="82">
        <f t="shared" si="6"/>
        <v>5</v>
      </c>
      <c r="S10" s="90"/>
      <c r="T10" s="88">
        <v>3</v>
      </c>
      <c r="U10" s="88">
        <f t="shared" si="7"/>
        <v>6</v>
      </c>
      <c r="V10" s="89">
        <v>1</v>
      </c>
      <c r="W10" s="42">
        <v>1</v>
      </c>
      <c r="X10" s="82">
        <f t="shared" si="8"/>
        <v>10</v>
      </c>
      <c r="Y10" s="90">
        <v>2</v>
      </c>
      <c r="Z10" s="91"/>
      <c r="AA10" s="88">
        <f t="shared" si="9"/>
        <v>0</v>
      </c>
      <c r="AB10" s="88"/>
      <c r="AC10" s="38">
        <v>4</v>
      </c>
      <c r="AD10" s="82">
        <f t="shared" si="10"/>
        <v>5</v>
      </c>
      <c r="AE10" s="82"/>
      <c r="AF10" s="91">
        <v>3</v>
      </c>
      <c r="AG10" s="88">
        <f t="shared" si="11"/>
        <v>6</v>
      </c>
      <c r="AH10" s="88"/>
      <c r="AI10" s="38">
        <v>4</v>
      </c>
      <c r="AJ10" s="82">
        <f t="shared" si="12"/>
        <v>5</v>
      </c>
      <c r="AK10" s="82"/>
      <c r="AL10" s="41">
        <v>3</v>
      </c>
      <c r="AM10" s="88">
        <f t="shared" si="13"/>
        <v>6</v>
      </c>
      <c r="AN10" s="88">
        <v>1</v>
      </c>
      <c r="AO10" s="42">
        <v>1</v>
      </c>
      <c r="AP10" s="82">
        <f t="shared" si="14"/>
        <v>10</v>
      </c>
      <c r="AQ10" s="82">
        <v>3</v>
      </c>
      <c r="AR10" s="88">
        <v>3</v>
      </c>
      <c r="AS10" s="88">
        <f t="shared" si="15"/>
        <v>6</v>
      </c>
      <c r="AT10" s="88"/>
    </row>
    <row r="11" spans="1:46" s="92" customFormat="1" ht="15.75" customHeight="1" x14ac:dyDescent="0.2">
      <c r="A11" s="38" t="s">
        <v>1</v>
      </c>
      <c r="B11" s="82">
        <v>3</v>
      </c>
      <c r="C11" s="83">
        <f t="shared" si="0"/>
        <v>13</v>
      </c>
      <c r="D11" s="84">
        <f t="shared" si="1"/>
        <v>7.3076923076923075</v>
      </c>
      <c r="E11" s="85">
        <f t="shared" si="2"/>
        <v>95</v>
      </c>
      <c r="F11" s="83">
        <v>3</v>
      </c>
      <c r="G11" s="82">
        <f>IF(F11="",0,VLOOKUP(F11,punkte,4,FALSE))</f>
        <v>6</v>
      </c>
      <c r="H11" s="41">
        <v>2</v>
      </c>
      <c r="I11" s="88">
        <f t="shared" si="3"/>
        <v>8</v>
      </c>
      <c r="J11" s="89"/>
      <c r="K11" s="86">
        <v>4</v>
      </c>
      <c r="L11" s="82">
        <f t="shared" si="4"/>
        <v>5</v>
      </c>
      <c r="M11" s="90"/>
      <c r="N11" s="39">
        <v>1</v>
      </c>
      <c r="O11" s="88">
        <f t="shared" si="5"/>
        <v>10</v>
      </c>
      <c r="P11" s="89">
        <v>2</v>
      </c>
      <c r="Q11" s="86">
        <v>2</v>
      </c>
      <c r="R11" s="82">
        <f t="shared" si="6"/>
        <v>8</v>
      </c>
      <c r="S11" s="90">
        <v>2</v>
      </c>
      <c r="T11" s="88">
        <v>4</v>
      </c>
      <c r="U11" s="88">
        <f t="shared" si="7"/>
        <v>5</v>
      </c>
      <c r="V11" s="89">
        <v>1</v>
      </c>
      <c r="W11" s="38">
        <v>3</v>
      </c>
      <c r="X11" s="82">
        <f t="shared" si="8"/>
        <v>6</v>
      </c>
      <c r="Y11" s="90"/>
      <c r="Z11" s="91"/>
      <c r="AA11" s="88">
        <f t="shared" si="9"/>
        <v>0</v>
      </c>
      <c r="AB11" s="88"/>
      <c r="AC11" s="82">
        <v>6</v>
      </c>
      <c r="AD11" s="82">
        <f t="shared" si="10"/>
        <v>3</v>
      </c>
      <c r="AE11" s="82"/>
      <c r="AF11" s="39">
        <v>1</v>
      </c>
      <c r="AG11" s="88">
        <f t="shared" si="11"/>
        <v>10</v>
      </c>
      <c r="AH11" s="88">
        <v>3</v>
      </c>
      <c r="AI11" s="82">
        <v>2</v>
      </c>
      <c r="AJ11" s="82">
        <f t="shared" si="12"/>
        <v>8</v>
      </c>
      <c r="AK11" s="82">
        <v>1</v>
      </c>
      <c r="AL11" s="88">
        <v>4</v>
      </c>
      <c r="AM11" s="88">
        <f t="shared" si="13"/>
        <v>5</v>
      </c>
      <c r="AN11" s="88"/>
      <c r="AO11" s="38">
        <v>3</v>
      </c>
      <c r="AP11" s="82">
        <f t="shared" si="14"/>
        <v>6</v>
      </c>
      <c r="AQ11" s="82"/>
      <c r="AR11" s="41">
        <v>4</v>
      </c>
      <c r="AS11" s="88">
        <f t="shared" si="15"/>
        <v>5</v>
      </c>
      <c r="AT11" s="88">
        <v>1</v>
      </c>
    </row>
    <row r="12" spans="1:46" s="92" customFormat="1" ht="15.75" customHeight="1" x14ac:dyDescent="0.2">
      <c r="A12" s="38" t="s">
        <v>190</v>
      </c>
      <c r="B12" s="82">
        <v>4</v>
      </c>
      <c r="C12" s="83">
        <f t="shared" si="0"/>
        <v>10</v>
      </c>
      <c r="D12" s="84">
        <f t="shared" si="1"/>
        <v>6.2</v>
      </c>
      <c r="E12" s="85">
        <f t="shared" si="2"/>
        <v>62</v>
      </c>
      <c r="F12" s="84"/>
      <c r="G12" s="82">
        <f>IF(F12="",0,VLOOKUP(F12,punkte,4,FALSE))</f>
        <v>0</v>
      </c>
      <c r="H12" s="91">
        <v>3</v>
      </c>
      <c r="I12" s="88">
        <f t="shared" si="3"/>
        <v>6</v>
      </c>
      <c r="J12" s="89">
        <v>1</v>
      </c>
      <c r="K12" s="82">
        <v>5</v>
      </c>
      <c r="L12" s="82">
        <f t="shared" si="4"/>
        <v>4</v>
      </c>
      <c r="M12" s="90"/>
      <c r="N12" s="91">
        <v>4</v>
      </c>
      <c r="O12" s="88">
        <f t="shared" si="5"/>
        <v>5</v>
      </c>
      <c r="P12" s="89"/>
      <c r="Q12" s="82"/>
      <c r="R12" s="82">
        <f t="shared" si="6"/>
        <v>0</v>
      </c>
      <c r="S12" s="90"/>
      <c r="T12" s="88">
        <v>2</v>
      </c>
      <c r="U12" s="88">
        <f t="shared" si="7"/>
        <v>8</v>
      </c>
      <c r="V12" s="89">
        <v>1</v>
      </c>
      <c r="W12" s="82"/>
      <c r="X12" s="82">
        <f t="shared" si="8"/>
        <v>0</v>
      </c>
      <c r="Y12" s="90"/>
      <c r="Z12" s="88"/>
      <c r="AA12" s="88">
        <f t="shared" si="9"/>
        <v>0</v>
      </c>
      <c r="AB12" s="88"/>
      <c r="AC12" s="42">
        <v>1</v>
      </c>
      <c r="AD12" s="82">
        <f t="shared" si="10"/>
        <v>10</v>
      </c>
      <c r="AE12" s="82">
        <v>3</v>
      </c>
      <c r="AF12" s="88"/>
      <c r="AG12" s="88">
        <f t="shared" si="11"/>
        <v>0</v>
      </c>
      <c r="AH12" s="88"/>
      <c r="AI12" s="82">
        <v>3</v>
      </c>
      <c r="AJ12" s="82">
        <f t="shared" si="12"/>
        <v>6</v>
      </c>
      <c r="AK12" s="82"/>
      <c r="AL12" s="88">
        <v>5</v>
      </c>
      <c r="AM12" s="88">
        <f t="shared" si="13"/>
        <v>4</v>
      </c>
      <c r="AN12" s="88"/>
      <c r="AO12" s="82">
        <v>4</v>
      </c>
      <c r="AP12" s="82">
        <f t="shared" si="14"/>
        <v>5</v>
      </c>
      <c r="AQ12" s="82"/>
      <c r="AR12" s="88">
        <v>2</v>
      </c>
      <c r="AS12" s="88">
        <f t="shared" si="15"/>
        <v>8</v>
      </c>
      <c r="AT12" s="88">
        <v>1</v>
      </c>
    </row>
    <row r="13" spans="1:46" s="92" customFormat="1" ht="15.75" customHeight="1" x14ac:dyDescent="0.2">
      <c r="A13" s="86" t="s">
        <v>6</v>
      </c>
      <c r="B13" s="82">
        <v>5</v>
      </c>
      <c r="C13" s="83">
        <f t="shared" si="0"/>
        <v>7</v>
      </c>
      <c r="D13" s="84">
        <f t="shared" si="1"/>
        <v>6.4285714285714288</v>
      </c>
      <c r="E13" s="85">
        <f t="shared" si="2"/>
        <v>45</v>
      </c>
      <c r="F13" s="83">
        <v>4</v>
      </c>
      <c r="G13" s="82">
        <f>IF(F13="",0,VLOOKUP(F13,punkte,4,FALSE))</f>
        <v>5</v>
      </c>
      <c r="H13" s="91">
        <v>5</v>
      </c>
      <c r="I13" s="88">
        <f t="shared" si="3"/>
        <v>4</v>
      </c>
      <c r="J13" s="89"/>
      <c r="K13" s="38">
        <v>2</v>
      </c>
      <c r="L13" s="82">
        <f t="shared" si="4"/>
        <v>8</v>
      </c>
      <c r="M13" s="90">
        <v>2</v>
      </c>
      <c r="N13" s="41">
        <v>5</v>
      </c>
      <c r="O13" s="88">
        <f t="shared" si="5"/>
        <v>4</v>
      </c>
      <c r="P13" s="89"/>
      <c r="Q13" s="86">
        <v>3</v>
      </c>
      <c r="R13" s="82">
        <f t="shared" si="6"/>
        <v>6</v>
      </c>
      <c r="S13" s="90"/>
      <c r="T13" s="39">
        <v>1</v>
      </c>
      <c r="U13" s="88">
        <f t="shared" si="7"/>
        <v>10</v>
      </c>
      <c r="V13" s="89">
        <v>1</v>
      </c>
      <c r="W13" s="38">
        <v>4</v>
      </c>
      <c r="X13" s="82">
        <f t="shared" si="8"/>
        <v>5</v>
      </c>
      <c r="Y13" s="90"/>
      <c r="Z13" s="91"/>
      <c r="AA13" s="88">
        <f t="shared" si="9"/>
        <v>0</v>
      </c>
      <c r="AB13" s="88"/>
      <c r="AC13" s="86"/>
      <c r="AD13" s="82">
        <f t="shared" si="10"/>
        <v>0</v>
      </c>
      <c r="AE13" s="82"/>
      <c r="AF13" s="91"/>
      <c r="AG13" s="88">
        <f t="shared" si="11"/>
        <v>0</v>
      </c>
      <c r="AH13" s="88"/>
      <c r="AI13" s="86"/>
      <c r="AJ13" s="82">
        <f t="shared" si="12"/>
        <v>0</v>
      </c>
      <c r="AK13" s="82"/>
      <c r="AL13" s="39"/>
      <c r="AM13" s="88">
        <f t="shared" si="13"/>
        <v>0</v>
      </c>
      <c r="AN13" s="88"/>
      <c r="AO13" s="86"/>
      <c r="AP13" s="82">
        <f t="shared" si="14"/>
        <v>0</v>
      </c>
      <c r="AQ13" s="82"/>
      <c r="AR13" s="91"/>
      <c r="AS13" s="88">
        <f t="shared" si="15"/>
        <v>0</v>
      </c>
      <c r="AT13" s="88"/>
    </row>
    <row r="14" spans="1:46" s="92" customFormat="1" ht="15.75" customHeight="1" x14ac:dyDescent="0.2">
      <c r="A14" s="38" t="s">
        <v>182</v>
      </c>
      <c r="B14" s="82">
        <v>6</v>
      </c>
      <c r="C14" s="83">
        <f t="shared" si="0"/>
        <v>5</v>
      </c>
      <c r="D14" s="84">
        <f t="shared" si="1"/>
        <v>6</v>
      </c>
      <c r="E14" s="85">
        <f t="shared" si="2"/>
        <v>30</v>
      </c>
      <c r="F14" s="84"/>
      <c r="G14" s="86"/>
      <c r="H14" s="41"/>
      <c r="I14" s="88">
        <f t="shared" si="3"/>
        <v>0</v>
      </c>
      <c r="J14" s="89"/>
      <c r="K14" s="42"/>
      <c r="L14" s="82">
        <f t="shared" si="4"/>
        <v>0</v>
      </c>
      <c r="M14" s="90"/>
      <c r="N14" s="91"/>
      <c r="O14" s="88">
        <f t="shared" si="5"/>
        <v>0</v>
      </c>
      <c r="P14" s="89"/>
      <c r="Q14" s="86"/>
      <c r="R14" s="82">
        <f t="shared" si="6"/>
        <v>0</v>
      </c>
      <c r="S14" s="90"/>
      <c r="T14" s="88"/>
      <c r="U14" s="88">
        <f t="shared" si="7"/>
        <v>0</v>
      </c>
      <c r="V14" s="89"/>
      <c r="W14" s="86"/>
      <c r="X14" s="82">
        <f t="shared" si="8"/>
        <v>0</v>
      </c>
      <c r="Y14" s="90"/>
      <c r="Z14" s="87"/>
      <c r="AA14" s="88">
        <f t="shared" si="9"/>
        <v>0</v>
      </c>
      <c r="AB14" s="88"/>
      <c r="AC14" s="86">
        <v>3</v>
      </c>
      <c r="AD14" s="82">
        <f t="shared" si="10"/>
        <v>6</v>
      </c>
      <c r="AE14" s="82"/>
      <c r="AF14" s="41">
        <v>2</v>
      </c>
      <c r="AG14" s="88">
        <f t="shared" si="11"/>
        <v>8</v>
      </c>
      <c r="AH14" s="88"/>
      <c r="AI14" s="86">
        <v>5</v>
      </c>
      <c r="AJ14" s="82">
        <f t="shared" si="12"/>
        <v>4</v>
      </c>
      <c r="AK14" s="82"/>
      <c r="AL14" s="91">
        <v>2</v>
      </c>
      <c r="AM14" s="88">
        <f t="shared" si="13"/>
        <v>8</v>
      </c>
      <c r="AN14" s="88"/>
      <c r="AO14" s="38"/>
      <c r="AP14" s="82">
        <f t="shared" si="14"/>
        <v>0</v>
      </c>
      <c r="AQ14" s="82"/>
      <c r="AR14" s="41">
        <v>5</v>
      </c>
      <c r="AS14" s="88">
        <f t="shared" si="15"/>
        <v>4</v>
      </c>
      <c r="AT14" s="88"/>
    </row>
    <row r="15" spans="1:46" s="92" customFormat="1" ht="15.75" customHeight="1" x14ac:dyDescent="0.2">
      <c r="A15" s="38" t="s">
        <v>205</v>
      </c>
      <c r="B15" s="82">
        <v>6</v>
      </c>
      <c r="C15" s="83">
        <f t="shared" si="0"/>
        <v>1</v>
      </c>
      <c r="D15" s="84">
        <f t="shared" si="1"/>
        <v>4</v>
      </c>
      <c r="E15" s="85">
        <f t="shared" si="2"/>
        <v>4</v>
      </c>
      <c r="F15" s="84"/>
      <c r="G15" s="86"/>
      <c r="H15" s="91"/>
      <c r="I15" s="88">
        <f t="shared" si="3"/>
        <v>0</v>
      </c>
      <c r="J15" s="89"/>
      <c r="K15" s="86"/>
      <c r="L15" s="82">
        <f t="shared" si="4"/>
        <v>0</v>
      </c>
      <c r="M15" s="90"/>
      <c r="N15" s="91"/>
      <c r="O15" s="88">
        <f t="shared" si="5"/>
        <v>0</v>
      </c>
      <c r="P15" s="89"/>
      <c r="Q15" s="86"/>
      <c r="R15" s="82">
        <f t="shared" si="6"/>
        <v>0</v>
      </c>
      <c r="S15" s="90"/>
      <c r="T15" s="91"/>
      <c r="U15" s="88">
        <f t="shared" si="7"/>
        <v>0</v>
      </c>
      <c r="V15" s="89"/>
      <c r="W15" s="86"/>
      <c r="X15" s="82">
        <f t="shared" si="8"/>
        <v>0</v>
      </c>
      <c r="Y15" s="90"/>
      <c r="Z15" s="91"/>
      <c r="AA15" s="88">
        <f t="shared" si="9"/>
        <v>0</v>
      </c>
      <c r="AB15" s="88"/>
      <c r="AC15" s="86">
        <v>5</v>
      </c>
      <c r="AD15" s="82">
        <f t="shared" si="10"/>
        <v>4</v>
      </c>
      <c r="AE15" s="82"/>
      <c r="AF15" s="91"/>
      <c r="AG15" s="88">
        <f t="shared" si="11"/>
        <v>0</v>
      </c>
      <c r="AH15" s="88"/>
      <c r="AI15" s="86"/>
      <c r="AJ15" s="82">
        <f t="shared" si="12"/>
        <v>0</v>
      </c>
      <c r="AK15" s="82"/>
      <c r="AL15" s="91"/>
      <c r="AM15" s="88">
        <f t="shared" si="13"/>
        <v>0</v>
      </c>
      <c r="AN15" s="88"/>
      <c r="AO15" s="86"/>
      <c r="AP15" s="82">
        <f t="shared" si="14"/>
        <v>0</v>
      </c>
      <c r="AQ15" s="82"/>
      <c r="AR15" s="88"/>
      <c r="AS15" s="88">
        <f t="shared" si="15"/>
        <v>0</v>
      </c>
      <c r="AT15" s="88"/>
    </row>
    <row r="16" spans="1:46" s="92" customFormat="1" ht="15.75" customHeight="1" x14ac:dyDescent="0.2">
      <c r="A16" s="38" t="s">
        <v>181</v>
      </c>
      <c r="B16" s="82">
        <v>6</v>
      </c>
      <c r="C16" s="83">
        <f t="shared" si="0"/>
        <v>0</v>
      </c>
      <c r="D16" s="84" t="e">
        <f t="shared" si="1"/>
        <v>#DIV/0!</v>
      </c>
      <c r="E16" s="85">
        <f t="shared" si="2"/>
        <v>0</v>
      </c>
      <c r="F16" s="84"/>
      <c r="G16" s="86"/>
      <c r="H16" s="88"/>
      <c r="I16" s="88">
        <f t="shared" si="3"/>
        <v>0</v>
      </c>
      <c r="J16" s="89"/>
      <c r="K16" s="82"/>
      <c r="L16" s="82">
        <f t="shared" si="4"/>
        <v>0</v>
      </c>
      <c r="M16" s="90"/>
      <c r="N16" s="88"/>
      <c r="O16" s="88">
        <f t="shared" si="5"/>
        <v>0</v>
      </c>
      <c r="P16" s="89"/>
      <c r="Q16" s="86"/>
      <c r="R16" s="82">
        <f t="shared" si="6"/>
        <v>0</v>
      </c>
      <c r="S16" s="90"/>
      <c r="T16" s="87"/>
      <c r="U16" s="88">
        <f t="shared" si="7"/>
        <v>0</v>
      </c>
      <c r="V16" s="89"/>
      <c r="W16" s="86"/>
      <c r="X16" s="82">
        <f t="shared" si="8"/>
        <v>0</v>
      </c>
      <c r="Y16" s="90"/>
      <c r="Z16" s="88"/>
      <c r="AA16" s="88">
        <f t="shared" si="9"/>
        <v>0</v>
      </c>
      <c r="AB16" s="88"/>
      <c r="AC16" s="86"/>
      <c r="AD16" s="82">
        <f t="shared" si="10"/>
        <v>0</v>
      </c>
      <c r="AE16" s="82"/>
      <c r="AF16" s="88"/>
      <c r="AG16" s="88">
        <f t="shared" si="11"/>
        <v>0</v>
      </c>
      <c r="AH16" s="88"/>
      <c r="AI16" s="86"/>
      <c r="AJ16" s="82">
        <f t="shared" si="12"/>
        <v>0</v>
      </c>
      <c r="AK16" s="82"/>
      <c r="AL16" s="87"/>
      <c r="AM16" s="88">
        <f t="shared" si="13"/>
        <v>0</v>
      </c>
      <c r="AN16" s="88"/>
      <c r="AO16" s="86"/>
      <c r="AP16" s="82">
        <f t="shared" si="14"/>
        <v>0</v>
      </c>
      <c r="AQ16" s="82"/>
      <c r="AR16" s="91"/>
      <c r="AS16" s="88">
        <f t="shared" si="15"/>
        <v>0</v>
      </c>
      <c r="AT16" s="88"/>
    </row>
    <row r="17" spans="1:25" ht="15" x14ac:dyDescent="0.2">
      <c r="F17" s="94"/>
      <c r="G17" s="95"/>
    </row>
    <row r="18" spans="1:25" ht="15" x14ac:dyDescent="0.2">
      <c r="F18" s="94"/>
      <c r="G18" s="95"/>
    </row>
    <row r="19" spans="1:25" ht="15" x14ac:dyDescent="0.2">
      <c r="F19" s="94"/>
      <c r="G19" s="95"/>
    </row>
    <row r="20" spans="1:25" ht="15" x14ac:dyDescent="0.2">
      <c r="F20" s="94"/>
      <c r="G20" s="95"/>
    </row>
    <row r="22" spans="1:25" ht="15" x14ac:dyDescent="0.2">
      <c r="A22" s="66" t="s">
        <v>12</v>
      </c>
      <c r="B22" s="66"/>
      <c r="C22" s="66"/>
      <c r="D22" s="66"/>
      <c r="E22" s="66"/>
      <c r="F22" s="66"/>
      <c r="G22" s="66"/>
      <c r="H22" s="96"/>
      <c r="K22" s="66"/>
    </row>
    <row r="23" spans="1:25" ht="15" x14ac:dyDescent="0.2">
      <c r="A23" s="66">
        <v>1</v>
      </c>
      <c r="B23" s="148" t="s">
        <v>13</v>
      </c>
      <c r="C23" s="148"/>
      <c r="D23" s="66">
        <v>10</v>
      </c>
      <c r="E23" s="66" t="s">
        <v>9</v>
      </c>
      <c r="F23" s="66"/>
      <c r="G23" s="66"/>
      <c r="H23" s="66"/>
      <c r="K23" s="66"/>
      <c r="N23" s="116" t="s">
        <v>183</v>
      </c>
      <c r="O23" s="143"/>
      <c r="P23" s="144"/>
      <c r="Q23" s="118" t="s">
        <v>184</v>
      </c>
      <c r="R23" s="146"/>
      <c r="S23" s="147"/>
      <c r="T23" s="116" t="s">
        <v>185</v>
      </c>
      <c r="U23" s="143"/>
      <c r="V23" s="144"/>
      <c r="W23" s="118" t="s">
        <v>186</v>
      </c>
      <c r="X23" s="146"/>
      <c r="Y23" s="147"/>
    </row>
    <row r="24" spans="1:25" ht="25.5" x14ac:dyDescent="0.2">
      <c r="A24" s="66">
        <v>2</v>
      </c>
      <c r="B24" s="148" t="s">
        <v>13</v>
      </c>
      <c r="C24" s="148"/>
      <c r="D24" s="66">
        <v>8</v>
      </c>
      <c r="E24" s="66" t="s">
        <v>9</v>
      </c>
      <c r="F24" s="66"/>
      <c r="G24" s="66"/>
      <c r="H24" s="66"/>
      <c r="K24" s="66"/>
      <c r="N24" s="74" t="s">
        <v>8</v>
      </c>
      <c r="O24" s="75" t="s">
        <v>9</v>
      </c>
      <c r="P24" s="76" t="s">
        <v>86</v>
      </c>
      <c r="Q24" s="77" t="s">
        <v>8</v>
      </c>
      <c r="R24" s="78" t="s">
        <v>9</v>
      </c>
      <c r="S24" s="79" t="s">
        <v>86</v>
      </c>
      <c r="T24" s="74" t="s">
        <v>8</v>
      </c>
      <c r="U24" s="75" t="s">
        <v>9</v>
      </c>
      <c r="V24" s="76" t="s">
        <v>86</v>
      </c>
      <c r="W24" s="77" t="s">
        <v>8</v>
      </c>
      <c r="X24" s="78" t="s">
        <v>9</v>
      </c>
      <c r="Y24" s="79" t="s">
        <v>86</v>
      </c>
    </row>
    <row r="25" spans="1:25" ht="15" x14ac:dyDescent="0.2">
      <c r="A25" s="66">
        <v>3</v>
      </c>
      <c r="B25" s="148" t="s">
        <v>13</v>
      </c>
      <c r="C25" s="148"/>
      <c r="D25" s="66">
        <v>6</v>
      </c>
      <c r="E25" s="66" t="s">
        <v>9</v>
      </c>
      <c r="F25" s="66"/>
      <c r="G25" s="66"/>
      <c r="N25" s="80"/>
      <c r="O25" s="80"/>
      <c r="P25" s="80"/>
      <c r="T25" s="80"/>
      <c r="U25" s="80"/>
      <c r="V25" s="80"/>
    </row>
    <row r="26" spans="1:25" ht="15" x14ac:dyDescent="0.2">
      <c r="A26" s="66">
        <v>4</v>
      </c>
      <c r="B26" s="148" t="s">
        <v>13</v>
      </c>
      <c r="C26" s="148"/>
      <c r="D26" s="66">
        <v>5</v>
      </c>
      <c r="E26" s="66" t="s">
        <v>9</v>
      </c>
      <c r="F26" s="66"/>
      <c r="G26" s="66"/>
      <c r="L26" s="38" t="s">
        <v>190</v>
      </c>
      <c r="N26" s="91"/>
      <c r="O26" s="89">
        <f>IF(N26="",0,VLOOKUP(N26,punkte,4,FALSE))</f>
        <v>0</v>
      </c>
      <c r="P26" s="89"/>
      <c r="Q26" s="86"/>
      <c r="R26" s="90">
        <f>IF(Q26="",0,VLOOKUP(Q26,punkte,4,FALSE))</f>
        <v>0</v>
      </c>
      <c r="S26" s="90"/>
      <c r="T26" s="88"/>
      <c r="U26" s="89">
        <f>IF(T26="",0,VLOOKUP(T26,punkte,4,FALSE))</f>
        <v>0</v>
      </c>
      <c r="V26" s="89"/>
      <c r="W26" s="86"/>
      <c r="X26" s="90">
        <f>SUM(O26+P26+R26+S26+U26+V26)</f>
        <v>0</v>
      </c>
      <c r="Y26" s="82"/>
    </row>
    <row r="27" spans="1:25" ht="15" x14ac:dyDescent="0.2">
      <c r="A27" s="66">
        <v>5</v>
      </c>
      <c r="B27" s="148" t="s">
        <v>13</v>
      </c>
      <c r="C27" s="148"/>
      <c r="D27" s="66">
        <v>4</v>
      </c>
      <c r="E27" s="66" t="s">
        <v>9</v>
      </c>
      <c r="F27" s="66"/>
      <c r="G27" s="66"/>
      <c r="L27" s="86" t="s">
        <v>5</v>
      </c>
      <c r="N27" s="41">
        <v>3</v>
      </c>
      <c r="O27" s="89">
        <f>IF(N27="",0,VLOOKUP(N27,punkte,4,FALSE))</f>
        <v>6</v>
      </c>
      <c r="P27" s="89"/>
      <c r="Q27" s="38">
        <v>2</v>
      </c>
      <c r="R27" s="90">
        <f>IF(Q27="",0,VLOOKUP(Q27,punkte,4,FALSE))</f>
        <v>8</v>
      </c>
      <c r="S27" s="90"/>
      <c r="T27" s="41">
        <v>2</v>
      </c>
      <c r="U27" s="89">
        <f>IF(T27="",0,VLOOKUP(T27,punkte,4,FALSE))</f>
        <v>8</v>
      </c>
      <c r="V27" s="89">
        <v>1</v>
      </c>
      <c r="W27" s="38">
        <v>2</v>
      </c>
      <c r="X27" s="90">
        <f>SUM(O27+P27+R27+S27+U27+V27)</f>
        <v>23</v>
      </c>
      <c r="Y27" s="82">
        <v>8</v>
      </c>
    </row>
    <row r="28" spans="1:25" ht="15" x14ac:dyDescent="0.2">
      <c r="A28" s="66">
        <v>6</v>
      </c>
      <c r="B28" s="148" t="s">
        <v>13</v>
      </c>
      <c r="C28" s="148"/>
      <c r="D28" s="66">
        <v>3</v>
      </c>
      <c r="E28" s="66" t="s">
        <v>9</v>
      </c>
      <c r="F28" s="66"/>
      <c r="G28" s="66"/>
      <c r="L28" s="86" t="s">
        <v>6</v>
      </c>
      <c r="N28" s="41">
        <v>4</v>
      </c>
      <c r="O28" s="89">
        <f>IF(N28="",0,VLOOKUP(N28,punkte,4,FALSE))</f>
        <v>5</v>
      </c>
      <c r="P28" s="89"/>
      <c r="Q28" s="38">
        <v>4</v>
      </c>
      <c r="R28" s="90">
        <f>IF(Q28="",0,VLOOKUP(Q28,punkte,4,FALSE))</f>
        <v>5</v>
      </c>
      <c r="S28" s="90"/>
      <c r="T28" s="91">
        <v>4</v>
      </c>
      <c r="U28" s="89">
        <f>IF(T28="",0,VLOOKUP(T28,punkte,4,FALSE))</f>
        <v>5</v>
      </c>
      <c r="V28" s="89"/>
      <c r="W28" s="38">
        <v>4</v>
      </c>
      <c r="X28" s="90">
        <f>SUM(O28+P28+R28+S28+U28+V28)</f>
        <v>15</v>
      </c>
      <c r="Y28" s="82">
        <v>5</v>
      </c>
    </row>
    <row r="29" spans="1:25" ht="15.75" x14ac:dyDescent="0.2">
      <c r="A29" s="66">
        <v>7</v>
      </c>
      <c r="B29" s="148" t="s">
        <v>13</v>
      </c>
      <c r="C29" s="148"/>
      <c r="D29" s="66">
        <v>2</v>
      </c>
      <c r="E29" s="66" t="s">
        <v>9</v>
      </c>
      <c r="F29" s="66"/>
      <c r="G29" s="66"/>
      <c r="L29" s="86" t="s">
        <v>101</v>
      </c>
      <c r="N29" s="39">
        <v>1</v>
      </c>
      <c r="O29" s="89">
        <f>IF(N29="",0,VLOOKUP(N29,punkte,4,FALSE))</f>
        <v>10</v>
      </c>
      <c r="P29" s="89">
        <v>1</v>
      </c>
      <c r="Q29" s="42">
        <v>1</v>
      </c>
      <c r="R29" s="90">
        <f>IF(Q29="",0,VLOOKUP(Q29,punkte,4,FALSE))</f>
        <v>10</v>
      </c>
      <c r="S29" s="90">
        <v>3</v>
      </c>
      <c r="T29" s="39">
        <v>1</v>
      </c>
      <c r="U29" s="89">
        <f>IF(T29="",0,VLOOKUP(T29,punkte,4,FALSE))</f>
        <v>10</v>
      </c>
      <c r="V29" s="89">
        <v>2</v>
      </c>
      <c r="W29" s="42">
        <v>1</v>
      </c>
      <c r="X29" s="90">
        <f>SUM(O29+P29+R29+S29+U29+V29)</f>
        <v>36</v>
      </c>
      <c r="Y29" s="82">
        <v>10</v>
      </c>
    </row>
    <row r="30" spans="1:25" ht="15" x14ac:dyDescent="0.2">
      <c r="A30" s="66">
        <v>8</v>
      </c>
      <c r="B30" s="148" t="s">
        <v>13</v>
      </c>
      <c r="C30" s="148"/>
      <c r="D30" s="66">
        <v>1</v>
      </c>
      <c r="E30" s="66" t="s">
        <v>9</v>
      </c>
      <c r="F30" s="66"/>
      <c r="G30" s="66"/>
      <c r="L30" s="38" t="s">
        <v>1</v>
      </c>
      <c r="N30" s="91">
        <v>2</v>
      </c>
      <c r="O30" s="89">
        <f>IF(N30="",0,VLOOKUP(N30,punkte,4,FALSE))</f>
        <v>8</v>
      </c>
      <c r="P30" s="89">
        <v>2</v>
      </c>
      <c r="Q30" s="86">
        <v>3</v>
      </c>
      <c r="R30" s="90">
        <f>IF(Q30="",0,VLOOKUP(Q30,punkte,4,FALSE))</f>
        <v>6</v>
      </c>
      <c r="S30" s="90"/>
      <c r="T30" s="88">
        <v>3</v>
      </c>
      <c r="U30" s="89">
        <f>IF(T30="",0,VLOOKUP(T30,punkte,4,FALSE))</f>
        <v>6</v>
      </c>
      <c r="V30" s="89"/>
      <c r="W30" s="38">
        <v>3</v>
      </c>
      <c r="X30" s="90">
        <f>SUM(O30+P30+R30+S30+U30+V30)</f>
        <v>22</v>
      </c>
      <c r="Y30" s="82">
        <v>6</v>
      </c>
    </row>
    <row r="31" spans="1:25" ht="15" x14ac:dyDescent="0.2">
      <c r="A31" s="97">
        <v>10</v>
      </c>
      <c r="B31" s="151" t="s">
        <v>13</v>
      </c>
      <c r="C31" s="151"/>
      <c r="D31" s="97">
        <v>0</v>
      </c>
      <c r="E31" s="97" t="s">
        <v>9</v>
      </c>
      <c r="F31" s="98" t="s">
        <v>29</v>
      </c>
      <c r="G31" s="66"/>
    </row>
    <row r="32" spans="1:25" ht="15" x14ac:dyDescent="0.2">
      <c r="U32" s="63"/>
      <c r="W32" s="32" t="s">
        <v>204</v>
      </c>
      <c r="X32" s="32"/>
      <c r="Y32" s="32"/>
    </row>
  </sheetData>
  <mergeCells count="30">
    <mergeCell ref="B30:C30"/>
    <mergeCell ref="B31:C31"/>
    <mergeCell ref="B24:C24"/>
    <mergeCell ref="B25:C25"/>
    <mergeCell ref="B26:C26"/>
    <mergeCell ref="B27:C27"/>
    <mergeCell ref="B28:C28"/>
    <mergeCell ref="B29:C29"/>
    <mergeCell ref="AI6:AK6"/>
    <mergeCell ref="AL6:AN6"/>
    <mergeCell ref="AO6:AQ6"/>
    <mergeCell ref="AR6:AT6"/>
    <mergeCell ref="F7:G7"/>
    <mergeCell ref="Q6:S6"/>
    <mergeCell ref="T6:V6"/>
    <mergeCell ref="W6:Y6"/>
    <mergeCell ref="Z6:AB6"/>
    <mergeCell ref="AC6:AE6"/>
    <mergeCell ref="AF6:AH6"/>
    <mergeCell ref="N6:P6"/>
    <mergeCell ref="B23:C23"/>
    <mergeCell ref="N23:P23"/>
    <mergeCell ref="Q23:S23"/>
    <mergeCell ref="T23:V23"/>
    <mergeCell ref="W23:Y23"/>
    <mergeCell ref="E2:G2"/>
    <mergeCell ref="C6:C7"/>
    <mergeCell ref="F6:G6"/>
    <mergeCell ref="H6:J6"/>
    <mergeCell ref="K6:M6"/>
  </mergeCells>
  <conditionalFormatting sqref="H9:H16 K9:K16 N9:N16 Q9:Q16 T9:T16 W15 AC15:AC16 AI15:AI16 AO15:AO16">
    <cfRule type="cellIs" dxfId="21" priority="2" stopIfTrue="1" operator="equal">
      <formula>10</formula>
    </cfRule>
  </conditionalFormatting>
  <conditionalFormatting sqref="N26:N30 Q26:Q30 T26:T30">
    <cfRule type="cellIs" dxfId="20" priority="1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32"/>
  <sheetViews>
    <sheetView workbookViewId="0">
      <pane xSplit="6135" ySplit="2865" topLeftCell="T1" activePane="bottomRight"/>
      <selection activeCell="E2" sqref="E2:G2"/>
      <selection pane="topRight" activeCell="AF7" sqref="AF7"/>
      <selection pane="bottomLeft" activeCell="A9" sqref="A9:IV15"/>
      <selection pane="bottomRight" activeCell="AG21" sqref="AG21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16384" width="11.42578125" style="65"/>
  </cols>
  <sheetData>
    <row r="1" spans="1:43" ht="26.25" x14ac:dyDescent="0.4">
      <c r="A1" s="64" t="s">
        <v>31</v>
      </c>
    </row>
    <row r="2" spans="1:43" ht="15" x14ac:dyDescent="0.2">
      <c r="A2" s="66" t="s">
        <v>21</v>
      </c>
      <c r="E2" s="136">
        <v>44115</v>
      </c>
      <c r="F2" s="137"/>
      <c r="G2" s="137"/>
      <c r="H2" s="67"/>
      <c r="I2" s="67"/>
      <c r="J2" s="67"/>
    </row>
    <row r="6" spans="1:43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40"/>
      <c r="G6" s="141"/>
      <c r="H6" s="116" t="s">
        <v>208</v>
      </c>
      <c r="I6" s="143"/>
      <c r="J6" s="144"/>
      <c r="K6" s="118" t="s">
        <v>209</v>
      </c>
      <c r="L6" s="146"/>
      <c r="M6" s="147"/>
      <c r="N6" s="116" t="s">
        <v>210</v>
      </c>
      <c r="O6" s="143"/>
      <c r="P6" s="144"/>
      <c r="Q6" s="118" t="s">
        <v>211</v>
      </c>
      <c r="R6" s="146"/>
      <c r="S6" s="147"/>
      <c r="T6" s="116" t="s">
        <v>212</v>
      </c>
      <c r="U6" s="143"/>
      <c r="V6" s="144"/>
      <c r="W6" s="118" t="s">
        <v>213</v>
      </c>
      <c r="X6" s="146"/>
      <c r="Y6" s="147"/>
      <c r="Z6" s="116" t="s">
        <v>214</v>
      </c>
      <c r="AA6" s="143"/>
      <c r="AB6" s="144"/>
      <c r="AC6" s="118" t="s">
        <v>215</v>
      </c>
      <c r="AD6" s="146"/>
      <c r="AE6" s="147"/>
      <c r="AF6" s="116" t="s">
        <v>220</v>
      </c>
      <c r="AG6" s="143"/>
      <c r="AH6" s="144"/>
      <c r="AI6" s="118" t="s">
        <v>216</v>
      </c>
      <c r="AJ6" s="146"/>
      <c r="AK6" s="147"/>
      <c r="AL6" s="116" t="s">
        <v>217</v>
      </c>
      <c r="AM6" s="143"/>
      <c r="AN6" s="144"/>
      <c r="AO6" s="118" t="s">
        <v>218</v>
      </c>
      <c r="AP6" s="146"/>
      <c r="AQ6" s="147"/>
    </row>
    <row r="7" spans="1:43" ht="29.25" customHeight="1" x14ac:dyDescent="0.25">
      <c r="A7" s="71"/>
      <c r="B7" s="71"/>
      <c r="C7" s="139"/>
      <c r="D7" s="72" t="s">
        <v>27</v>
      </c>
      <c r="E7" s="73" t="s">
        <v>16</v>
      </c>
      <c r="F7" s="149" t="s">
        <v>28</v>
      </c>
      <c r="G7" s="150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</row>
    <row r="8" spans="1:43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</row>
    <row r="9" spans="1:43" s="92" customFormat="1" ht="15.75" customHeight="1" x14ac:dyDescent="0.2">
      <c r="A9" s="38" t="s">
        <v>5</v>
      </c>
      <c r="B9" s="82">
        <v>1</v>
      </c>
      <c r="C9" s="83">
        <f>COUNT($H9,$K9,$N9,$Q9,$T9,$W9,$Z9,$AC9,$AF9,$AI9,$AL9,$AO9,#REF!,G9)</f>
        <v>8</v>
      </c>
      <c r="D9" s="84">
        <f t="shared" ref="D9:D16" si="0">E9/COUNT($H9,$K9,$N9,$Q9,$T9,$W9,$Z9,$AC9,$AF9,$AI9,$AL9,$AO9,G9)</f>
        <v>9.625</v>
      </c>
      <c r="E9" s="85">
        <f t="shared" ref="E9:E16" si="1">SUM($I9+$L9+$O9+$R9+$U9+$X9+$AA9+$AD9+$AG9+$AJ9+$AM9+$AP9+J9+M9+P9+S9+V9+Y9+AB9+AE9+AH9+AK9+AN9+AQ9+G9)</f>
        <v>77</v>
      </c>
      <c r="F9" s="83"/>
      <c r="G9" s="82"/>
      <c r="H9" s="41">
        <v>2</v>
      </c>
      <c r="I9" s="88">
        <f t="shared" ref="I9:I16" si="2">IF(H9="",0,VLOOKUP(H9,punkte,4,FALSE))</f>
        <v>8</v>
      </c>
      <c r="J9" s="89">
        <v>2</v>
      </c>
      <c r="K9" s="42">
        <v>1</v>
      </c>
      <c r="L9" s="82">
        <f t="shared" ref="L9:L16" si="3">IF(K9="",0,VLOOKUP(K9,punkte,4,FALSE))</f>
        <v>10</v>
      </c>
      <c r="M9" s="90">
        <v>3</v>
      </c>
      <c r="N9" s="41">
        <v>2</v>
      </c>
      <c r="O9" s="88">
        <f t="shared" ref="O9:O16" si="4">IF(N9="",0,VLOOKUP(N9,punkte,4,FALSE))</f>
        <v>8</v>
      </c>
      <c r="P9" s="89">
        <v>1</v>
      </c>
      <c r="Q9" s="42"/>
      <c r="R9" s="82">
        <f t="shared" ref="R9:R16" si="5">IF(Q9="",0,VLOOKUP(Q9,punkte,4,FALSE))</f>
        <v>0</v>
      </c>
      <c r="S9" s="90"/>
      <c r="T9" s="41"/>
      <c r="U9" s="88">
        <f t="shared" ref="U9:U16" si="6">IF(T9="",0,VLOOKUP(T9,punkte,4,FALSE))</f>
        <v>0</v>
      </c>
      <c r="V9" s="89"/>
      <c r="W9" s="42">
        <v>1</v>
      </c>
      <c r="X9" s="82">
        <f t="shared" ref="X9:X16" si="7">IF(W9="",0,VLOOKUP(W9,punkte,4,FALSE))</f>
        <v>10</v>
      </c>
      <c r="Y9" s="90">
        <v>2</v>
      </c>
      <c r="Z9" s="39">
        <v>1</v>
      </c>
      <c r="AA9" s="88">
        <f t="shared" ref="AA9:AA16" si="8">IF(Z9="",0,VLOOKUP(Z9,punkte,4,FALSE))</f>
        <v>10</v>
      </c>
      <c r="AB9" s="111">
        <v>1</v>
      </c>
      <c r="AC9" s="38">
        <v>3</v>
      </c>
      <c r="AD9" s="82">
        <f t="shared" ref="AD9:AD16" si="9">IF(AC9="",0,VLOOKUP(AC9,punkte,4,FALSE))</f>
        <v>6</v>
      </c>
      <c r="AE9" s="112">
        <v>1</v>
      </c>
      <c r="AF9" s="91">
        <v>4</v>
      </c>
      <c r="AG9" s="88">
        <f t="shared" ref="AG9:AG16" si="10">IF(AF9="",0,VLOOKUP(AF9,punkte,4,FALSE))</f>
        <v>5</v>
      </c>
      <c r="AH9" s="111">
        <v>1</v>
      </c>
      <c r="AI9" s="38">
        <v>2</v>
      </c>
      <c r="AJ9" s="82">
        <f t="shared" ref="AJ9:AJ16" si="11">IF(AI9="",0,VLOOKUP(AI9,punkte,4,FALSE))</f>
        <v>8</v>
      </c>
      <c r="AK9" s="112">
        <v>1</v>
      </c>
      <c r="AL9" s="39"/>
      <c r="AM9" s="88">
        <f t="shared" ref="AM9:AM16" si="12">IF(AL9="",0,VLOOKUP(AL9,punkte,4,FALSE))</f>
        <v>0</v>
      </c>
      <c r="AN9" s="111"/>
      <c r="AO9" s="86"/>
      <c r="AP9" s="82">
        <f t="shared" ref="AP9:AP16" si="13">IF(AO9="",0,VLOOKUP(AO9,punkte,4,FALSE))</f>
        <v>0</v>
      </c>
      <c r="AQ9" s="112"/>
    </row>
    <row r="10" spans="1:43" s="92" customFormat="1" ht="15.75" customHeight="1" x14ac:dyDescent="0.2">
      <c r="A10" s="38" t="s">
        <v>207</v>
      </c>
      <c r="B10" s="82">
        <v>2</v>
      </c>
      <c r="C10" s="83">
        <f>COUNT($H10,$K10,$N10,$Q10,$T10,$W10,$Z10,$AC10,$AF10,$AI10,$AL10,$AO10,#REF!,G10)</f>
        <v>8</v>
      </c>
      <c r="D10" s="84">
        <f t="shared" si="0"/>
        <v>7.25</v>
      </c>
      <c r="E10" s="85">
        <f t="shared" si="1"/>
        <v>58</v>
      </c>
      <c r="F10" s="84"/>
      <c r="G10" s="86"/>
      <c r="H10" s="41">
        <v>5</v>
      </c>
      <c r="I10" s="88">
        <f t="shared" si="2"/>
        <v>4</v>
      </c>
      <c r="J10" s="89"/>
      <c r="K10" s="38">
        <v>4</v>
      </c>
      <c r="L10" s="82">
        <f t="shared" si="3"/>
        <v>5</v>
      </c>
      <c r="M10" s="90"/>
      <c r="N10" s="39">
        <v>1</v>
      </c>
      <c r="O10" s="88">
        <f t="shared" si="4"/>
        <v>10</v>
      </c>
      <c r="P10" s="89">
        <v>3</v>
      </c>
      <c r="Q10" s="86"/>
      <c r="R10" s="82">
        <f t="shared" si="5"/>
        <v>0</v>
      </c>
      <c r="S10" s="90"/>
      <c r="T10" s="88"/>
      <c r="U10" s="88">
        <f t="shared" si="6"/>
        <v>0</v>
      </c>
      <c r="V10" s="89"/>
      <c r="W10" s="86">
        <v>3</v>
      </c>
      <c r="X10" s="82">
        <f t="shared" si="7"/>
        <v>6</v>
      </c>
      <c r="Y10" s="90"/>
      <c r="Z10" s="41">
        <v>3</v>
      </c>
      <c r="AA10" s="88">
        <f t="shared" si="8"/>
        <v>6</v>
      </c>
      <c r="AB10" s="111">
        <v>1</v>
      </c>
      <c r="AC10" s="86">
        <v>4</v>
      </c>
      <c r="AD10" s="82">
        <f t="shared" si="9"/>
        <v>5</v>
      </c>
      <c r="AE10" s="112">
        <v>1</v>
      </c>
      <c r="AF10" s="39">
        <v>1</v>
      </c>
      <c r="AG10" s="88">
        <f t="shared" si="10"/>
        <v>10</v>
      </c>
      <c r="AH10" s="111">
        <v>3</v>
      </c>
      <c r="AI10" s="86">
        <v>5</v>
      </c>
      <c r="AJ10" s="82">
        <f t="shared" si="11"/>
        <v>4</v>
      </c>
      <c r="AK10" s="112"/>
      <c r="AL10" s="91"/>
      <c r="AM10" s="88">
        <f t="shared" si="12"/>
        <v>0</v>
      </c>
      <c r="AN10" s="111"/>
      <c r="AO10" s="38"/>
      <c r="AP10" s="82">
        <f t="shared" si="13"/>
        <v>0</v>
      </c>
      <c r="AQ10" s="112"/>
    </row>
    <row r="11" spans="1:43" s="92" customFormat="1" ht="15.75" customHeight="1" x14ac:dyDescent="0.2">
      <c r="A11" s="86" t="s">
        <v>101</v>
      </c>
      <c r="B11" s="82">
        <v>3</v>
      </c>
      <c r="C11" s="83">
        <f>COUNT($H11,$K11,$N11,$Q11,$T11,$W11,$Z11,$AC11,$AF11,$AI11,$AL11,$AO11,#REF!,G11)</f>
        <v>8</v>
      </c>
      <c r="D11" s="84">
        <f t="shared" si="0"/>
        <v>6.75</v>
      </c>
      <c r="E11" s="85">
        <f t="shared" si="1"/>
        <v>54</v>
      </c>
      <c r="F11" s="83"/>
      <c r="G11" s="82"/>
      <c r="H11" s="91">
        <v>4</v>
      </c>
      <c r="I11" s="88">
        <f t="shared" si="2"/>
        <v>5</v>
      </c>
      <c r="J11" s="89"/>
      <c r="K11" s="86">
        <v>2</v>
      </c>
      <c r="L11" s="82">
        <f t="shared" si="3"/>
        <v>8</v>
      </c>
      <c r="M11" s="90">
        <v>1</v>
      </c>
      <c r="N11" s="91">
        <v>3</v>
      </c>
      <c r="O11" s="88">
        <f t="shared" si="4"/>
        <v>6</v>
      </c>
      <c r="P11" s="89"/>
      <c r="Q11" s="38"/>
      <c r="R11" s="82">
        <f t="shared" si="5"/>
        <v>0</v>
      </c>
      <c r="S11" s="90"/>
      <c r="T11" s="88"/>
      <c r="U11" s="88">
        <f t="shared" si="6"/>
        <v>0</v>
      </c>
      <c r="V11" s="89"/>
      <c r="W11" s="38">
        <v>4</v>
      </c>
      <c r="X11" s="82">
        <f t="shared" si="7"/>
        <v>5</v>
      </c>
      <c r="Y11" s="90"/>
      <c r="Z11" s="91">
        <v>2</v>
      </c>
      <c r="AA11" s="88">
        <f t="shared" si="8"/>
        <v>8</v>
      </c>
      <c r="AB11" s="111">
        <v>2</v>
      </c>
      <c r="AC11" s="42">
        <v>1</v>
      </c>
      <c r="AD11" s="82">
        <f t="shared" si="9"/>
        <v>10</v>
      </c>
      <c r="AE11" s="112">
        <v>1</v>
      </c>
      <c r="AF11" s="91">
        <v>6</v>
      </c>
      <c r="AG11" s="88">
        <f t="shared" si="10"/>
        <v>3</v>
      </c>
      <c r="AH11" s="111"/>
      <c r="AI11" s="38">
        <v>4</v>
      </c>
      <c r="AJ11" s="82">
        <f t="shared" si="11"/>
        <v>5</v>
      </c>
      <c r="AK11" s="112"/>
      <c r="AL11" s="41"/>
      <c r="AM11" s="88">
        <f t="shared" si="12"/>
        <v>0</v>
      </c>
      <c r="AN11" s="111"/>
      <c r="AO11" s="42"/>
      <c r="AP11" s="82">
        <f t="shared" si="13"/>
        <v>0</v>
      </c>
      <c r="AQ11" s="112"/>
    </row>
    <row r="12" spans="1:43" s="92" customFormat="1" ht="15.75" customHeight="1" x14ac:dyDescent="0.2">
      <c r="A12" s="38" t="s">
        <v>1</v>
      </c>
      <c r="B12" s="82">
        <v>4</v>
      </c>
      <c r="C12" s="83">
        <f>COUNT($H12,$K12,$N12,$Q12,$T12,$W12,$Z12,$AC12,$AF12,$AI12,$AL12,$AO12,#REF!,G12)</f>
        <v>7</v>
      </c>
      <c r="D12" s="84">
        <f t="shared" si="0"/>
        <v>7.4285714285714288</v>
      </c>
      <c r="E12" s="85">
        <f t="shared" si="1"/>
        <v>52</v>
      </c>
      <c r="F12" s="83"/>
      <c r="G12" s="82"/>
      <c r="H12" s="39">
        <v>1</v>
      </c>
      <c r="I12" s="88">
        <f t="shared" si="2"/>
        <v>10</v>
      </c>
      <c r="J12" s="89">
        <v>2</v>
      </c>
      <c r="K12" s="86">
        <v>5</v>
      </c>
      <c r="L12" s="82">
        <f t="shared" si="3"/>
        <v>4</v>
      </c>
      <c r="M12" s="90"/>
      <c r="N12" s="41">
        <v>4</v>
      </c>
      <c r="O12" s="88">
        <f t="shared" si="4"/>
        <v>5</v>
      </c>
      <c r="P12" s="89"/>
      <c r="Q12" s="86"/>
      <c r="R12" s="82">
        <f t="shared" si="5"/>
        <v>0</v>
      </c>
      <c r="S12" s="90"/>
      <c r="T12" s="88"/>
      <c r="U12" s="88">
        <f t="shared" si="6"/>
        <v>0</v>
      </c>
      <c r="V12" s="89"/>
      <c r="W12" s="38">
        <v>2</v>
      </c>
      <c r="X12" s="82">
        <f t="shared" si="7"/>
        <v>8</v>
      </c>
      <c r="Y12" s="90">
        <v>1</v>
      </c>
      <c r="Z12" s="91"/>
      <c r="AA12" s="88">
        <f t="shared" si="8"/>
        <v>0</v>
      </c>
      <c r="AB12" s="111"/>
      <c r="AC12" s="82">
        <v>2</v>
      </c>
      <c r="AD12" s="82">
        <f t="shared" si="9"/>
        <v>8</v>
      </c>
      <c r="AE12" s="112">
        <v>1</v>
      </c>
      <c r="AF12" s="41">
        <v>3</v>
      </c>
      <c r="AG12" s="88">
        <f t="shared" si="10"/>
        <v>6</v>
      </c>
      <c r="AH12" s="111"/>
      <c r="AI12" s="82">
        <v>3</v>
      </c>
      <c r="AJ12" s="82">
        <f t="shared" si="11"/>
        <v>6</v>
      </c>
      <c r="AK12" s="112">
        <v>1</v>
      </c>
      <c r="AL12" s="88"/>
      <c r="AM12" s="88">
        <f t="shared" si="12"/>
        <v>0</v>
      </c>
      <c r="AN12" s="111"/>
      <c r="AO12" s="38"/>
      <c r="AP12" s="82">
        <f t="shared" si="13"/>
        <v>0</v>
      </c>
      <c r="AQ12" s="112"/>
    </row>
    <row r="13" spans="1:43" s="92" customFormat="1" ht="15.75" customHeight="1" x14ac:dyDescent="0.2">
      <c r="A13" s="38" t="s">
        <v>190</v>
      </c>
      <c r="B13" s="82">
        <v>5</v>
      </c>
      <c r="C13" s="83">
        <f>COUNT($H13,$K13,$N13,$Q13,$T13,$W13,$Z13,$AC13,$AF13,$AI13,$AL13,$AO13,#REF!,G13)</f>
        <v>6</v>
      </c>
      <c r="D13" s="84">
        <f t="shared" si="0"/>
        <v>4.833333333333333</v>
      </c>
      <c r="E13" s="85">
        <f t="shared" si="1"/>
        <v>29</v>
      </c>
      <c r="F13" s="84"/>
      <c r="G13" s="82"/>
      <c r="H13" s="91">
        <v>3</v>
      </c>
      <c r="I13" s="88">
        <f t="shared" si="2"/>
        <v>6</v>
      </c>
      <c r="J13" s="89"/>
      <c r="K13" s="82">
        <v>6</v>
      </c>
      <c r="L13" s="82">
        <f t="shared" si="3"/>
        <v>3</v>
      </c>
      <c r="M13" s="90"/>
      <c r="N13" s="91"/>
      <c r="O13" s="88">
        <f t="shared" si="4"/>
        <v>0</v>
      </c>
      <c r="P13" s="89"/>
      <c r="Q13" s="82"/>
      <c r="R13" s="82">
        <f t="shared" si="5"/>
        <v>0</v>
      </c>
      <c r="S13" s="90"/>
      <c r="T13" s="88"/>
      <c r="U13" s="88">
        <f t="shared" si="6"/>
        <v>0</v>
      </c>
      <c r="V13" s="89"/>
      <c r="W13" s="82"/>
      <c r="X13" s="82">
        <f t="shared" si="7"/>
        <v>0</v>
      </c>
      <c r="Y13" s="90"/>
      <c r="Z13" s="88">
        <v>5</v>
      </c>
      <c r="AA13" s="88">
        <f t="shared" si="8"/>
        <v>4</v>
      </c>
      <c r="AB13" s="111"/>
      <c r="AC13" s="38">
        <v>5</v>
      </c>
      <c r="AD13" s="82">
        <f t="shared" si="9"/>
        <v>4</v>
      </c>
      <c r="AE13" s="112"/>
      <c r="AF13" s="88">
        <v>2</v>
      </c>
      <c r="AG13" s="88">
        <f t="shared" si="10"/>
        <v>8</v>
      </c>
      <c r="AH13" s="111">
        <v>1</v>
      </c>
      <c r="AI13" s="82">
        <v>6</v>
      </c>
      <c r="AJ13" s="82">
        <f t="shared" si="11"/>
        <v>3</v>
      </c>
      <c r="AK13" s="112"/>
      <c r="AL13" s="88"/>
      <c r="AM13" s="88">
        <f t="shared" si="12"/>
        <v>0</v>
      </c>
      <c r="AN13" s="111"/>
      <c r="AO13" s="82"/>
      <c r="AP13" s="82">
        <f t="shared" si="13"/>
        <v>0</v>
      </c>
      <c r="AQ13" s="112"/>
    </row>
    <row r="14" spans="1:43" s="92" customFormat="1" ht="15.75" customHeight="1" x14ac:dyDescent="0.2">
      <c r="A14" s="38" t="s">
        <v>219</v>
      </c>
      <c r="B14" s="82">
        <v>6</v>
      </c>
      <c r="C14" s="83">
        <f>COUNT($H14,$K14,$N14,$Q14,$T14,$W14,$Z14,$AC14,$AF14,$AI14,$AL14,$AO14,#REF!,G14)</f>
        <v>4</v>
      </c>
      <c r="D14" s="84">
        <f t="shared" si="0"/>
        <v>7</v>
      </c>
      <c r="E14" s="85">
        <f t="shared" si="1"/>
        <v>28</v>
      </c>
      <c r="F14" s="83"/>
      <c r="G14" s="82"/>
      <c r="H14" s="91"/>
      <c r="I14" s="88">
        <f t="shared" si="2"/>
        <v>0</v>
      </c>
      <c r="J14" s="89"/>
      <c r="K14" s="38">
        <v>3</v>
      </c>
      <c r="L14" s="82">
        <f t="shared" si="3"/>
        <v>6</v>
      </c>
      <c r="M14" s="90">
        <v>1</v>
      </c>
      <c r="N14" s="41">
        <v>5</v>
      </c>
      <c r="O14" s="88">
        <f t="shared" si="4"/>
        <v>4</v>
      </c>
      <c r="P14" s="89"/>
      <c r="Q14" s="86"/>
      <c r="R14" s="82">
        <f t="shared" si="5"/>
        <v>0</v>
      </c>
      <c r="S14" s="90"/>
      <c r="T14" s="39"/>
      <c r="U14" s="88">
        <f t="shared" si="6"/>
        <v>0</v>
      </c>
      <c r="V14" s="89"/>
      <c r="W14" s="38"/>
      <c r="X14" s="82">
        <f t="shared" si="7"/>
        <v>0</v>
      </c>
      <c r="Y14" s="90"/>
      <c r="Z14" s="91"/>
      <c r="AA14" s="88">
        <f t="shared" si="8"/>
        <v>0</v>
      </c>
      <c r="AB14" s="111"/>
      <c r="AC14" s="86"/>
      <c r="AD14" s="82">
        <f t="shared" si="9"/>
        <v>0</v>
      </c>
      <c r="AE14" s="112"/>
      <c r="AF14" s="91">
        <v>5</v>
      </c>
      <c r="AG14" s="88">
        <f t="shared" si="10"/>
        <v>4</v>
      </c>
      <c r="AH14" s="111"/>
      <c r="AI14" s="42">
        <v>1</v>
      </c>
      <c r="AJ14" s="82">
        <f t="shared" si="11"/>
        <v>10</v>
      </c>
      <c r="AK14" s="112">
        <v>3</v>
      </c>
      <c r="AL14" s="39"/>
      <c r="AM14" s="88">
        <f t="shared" si="12"/>
        <v>0</v>
      </c>
      <c r="AN14" s="111"/>
      <c r="AO14" s="86"/>
      <c r="AP14" s="82">
        <f t="shared" si="13"/>
        <v>0</v>
      </c>
      <c r="AQ14" s="112"/>
    </row>
    <row r="15" spans="1:43" s="92" customFormat="1" ht="15.75" customHeight="1" x14ac:dyDescent="0.2">
      <c r="A15" s="38" t="s">
        <v>205</v>
      </c>
      <c r="B15" s="82">
        <v>7</v>
      </c>
      <c r="C15" s="83">
        <f>COUNT($H15,$K15,$N15,$Q15,$T15,$W15,$Z15,$AC15,$AF15,$AI15,$AL15,$AO15,#REF!,G15)</f>
        <v>1</v>
      </c>
      <c r="D15" s="84">
        <f t="shared" si="0"/>
        <v>5</v>
      </c>
      <c r="E15" s="85">
        <f t="shared" si="1"/>
        <v>5</v>
      </c>
      <c r="F15" s="84"/>
      <c r="G15" s="86"/>
      <c r="H15" s="91"/>
      <c r="I15" s="88">
        <f t="shared" si="2"/>
        <v>0</v>
      </c>
      <c r="J15" s="89"/>
      <c r="K15" s="86"/>
      <c r="L15" s="82">
        <f t="shared" si="3"/>
        <v>0</v>
      </c>
      <c r="M15" s="90"/>
      <c r="N15" s="91"/>
      <c r="O15" s="88">
        <f t="shared" si="4"/>
        <v>0</v>
      </c>
      <c r="P15" s="89"/>
      <c r="Q15" s="86"/>
      <c r="R15" s="82">
        <f t="shared" si="5"/>
        <v>0</v>
      </c>
      <c r="S15" s="90"/>
      <c r="T15" s="91"/>
      <c r="U15" s="88">
        <f t="shared" si="6"/>
        <v>0</v>
      </c>
      <c r="V15" s="89"/>
      <c r="W15" s="86"/>
      <c r="X15" s="82">
        <f t="shared" si="7"/>
        <v>0</v>
      </c>
      <c r="Y15" s="90"/>
      <c r="Z15" s="91">
        <v>4</v>
      </c>
      <c r="AA15" s="88">
        <f t="shared" si="8"/>
        <v>5</v>
      </c>
      <c r="AB15" s="111"/>
      <c r="AC15" s="86"/>
      <c r="AD15" s="82">
        <f t="shared" si="9"/>
        <v>0</v>
      </c>
      <c r="AE15" s="112"/>
      <c r="AF15" s="91"/>
      <c r="AG15" s="88">
        <f t="shared" si="10"/>
        <v>0</v>
      </c>
      <c r="AH15" s="111"/>
      <c r="AI15" s="86"/>
      <c r="AJ15" s="82">
        <f t="shared" si="11"/>
        <v>0</v>
      </c>
      <c r="AK15" s="112"/>
      <c r="AL15" s="91"/>
      <c r="AM15" s="88">
        <f t="shared" si="12"/>
        <v>0</v>
      </c>
      <c r="AN15" s="111"/>
      <c r="AO15" s="86"/>
      <c r="AP15" s="82">
        <f t="shared" si="13"/>
        <v>0</v>
      </c>
      <c r="AQ15" s="112"/>
    </row>
    <row r="16" spans="1:43" s="92" customFormat="1" ht="15.75" customHeight="1" x14ac:dyDescent="0.2">
      <c r="A16" s="86" t="s">
        <v>6</v>
      </c>
      <c r="B16" s="82">
        <v>99</v>
      </c>
      <c r="C16" s="83">
        <f>COUNT($H16,$K16,$N16,$Q16,$T16,$W16,$Z16,$AC16,$AF16,$AI16,$AL16,$AO16,#REF!,G16)</f>
        <v>0</v>
      </c>
      <c r="D16" s="84" t="e">
        <f t="shared" si="0"/>
        <v>#DIV/0!</v>
      </c>
      <c r="E16" s="85">
        <f t="shared" si="1"/>
        <v>0</v>
      </c>
      <c r="F16" s="84"/>
      <c r="G16" s="86"/>
      <c r="H16" s="88"/>
      <c r="I16" s="88">
        <f t="shared" si="2"/>
        <v>0</v>
      </c>
      <c r="J16" s="89"/>
      <c r="K16" s="82"/>
      <c r="L16" s="82">
        <f t="shared" si="3"/>
        <v>0</v>
      </c>
      <c r="M16" s="90"/>
      <c r="N16" s="88"/>
      <c r="O16" s="88">
        <f t="shared" si="4"/>
        <v>0</v>
      </c>
      <c r="P16" s="89"/>
      <c r="Q16" s="86"/>
      <c r="R16" s="82">
        <f t="shared" si="5"/>
        <v>0</v>
      </c>
      <c r="S16" s="90"/>
      <c r="T16" s="87"/>
      <c r="U16" s="88">
        <f t="shared" si="6"/>
        <v>0</v>
      </c>
      <c r="V16" s="89"/>
      <c r="W16" s="86"/>
      <c r="X16" s="82">
        <f t="shared" si="7"/>
        <v>0</v>
      </c>
      <c r="Y16" s="90"/>
      <c r="Z16" s="88"/>
      <c r="AA16" s="88">
        <f t="shared" si="8"/>
        <v>0</v>
      </c>
      <c r="AB16" s="111"/>
      <c r="AC16" s="86"/>
      <c r="AD16" s="82">
        <f t="shared" si="9"/>
        <v>0</v>
      </c>
      <c r="AE16" s="112"/>
      <c r="AF16" s="88"/>
      <c r="AG16" s="88">
        <f t="shared" si="10"/>
        <v>0</v>
      </c>
      <c r="AH16" s="111"/>
      <c r="AI16" s="86"/>
      <c r="AJ16" s="82">
        <f t="shared" si="11"/>
        <v>0</v>
      </c>
      <c r="AK16" s="112"/>
      <c r="AL16" s="87"/>
      <c r="AM16" s="88">
        <f t="shared" si="12"/>
        <v>0</v>
      </c>
      <c r="AN16" s="111"/>
      <c r="AO16" s="86"/>
      <c r="AP16" s="82">
        <f t="shared" si="13"/>
        <v>0</v>
      </c>
      <c r="AQ16" s="112"/>
    </row>
    <row r="17" spans="1:25" ht="15" x14ac:dyDescent="0.2">
      <c r="F17" s="94"/>
      <c r="G17" s="95"/>
    </row>
    <row r="18" spans="1:25" ht="15" x14ac:dyDescent="0.2">
      <c r="F18" s="94"/>
      <c r="G18" s="95"/>
    </row>
    <row r="19" spans="1:25" ht="15" x14ac:dyDescent="0.2">
      <c r="F19" s="94"/>
      <c r="G19" s="95"/>
    </row>
    <row r="20" spans="1:25" ht="15" x14ac:dyDescent="0.2">
      <c r="F20" s="94"/>
      <c r="G20" s="95"/>
    </row>
    <row r="22" spans="1:25" ht="15" x14ac:dyDescent="0.2">
      <c r="A22" s="66" t="s">
        <v>12</v>
      </c>
      <c r="B22" s="66"/>
      <c r="C22" s="66"/>
      <c r="D22" s="66"/>
      <c r="E22" s="66"/>
      <c r="F22" s="66"/>
      <c r="G22" s="66"/>
      <c r="H22" s="96"/>
      <c r="K22" s="66"/>
    </row>
    <row r="23" spans="1:25" ht="15" x14ac:dyDescent="0.2">
      <c r="A23" s="66">
        <v>1</v>
      </c>
      <c r="B23" s="148" t="s">
        <v>13</v>
      </c>
      <c r="C23" s="148"/>
      <c r="D23" s="66">
        <v>10</v>
      </c>
      <c r="E23" s="66" t="s">
        <v>9</v>
      </c>
      <c r="F23" s="66"/>
      <c r="G23" s="66"/>
      <c r="H23" s="66"/>
      <c r="K23" s="66"/>
      <c r="N23" s="116" t="s">
        <v>183</v>
      </c>
      <c r="O23" s="143"/>
      <c r="P23" s="144"/>
      <c r="Q23" s="118" t="s">
        <v>184</v>
      </c>
      <c r="R23" s="146"/>
      <c r="S23" s="147"/>
      <c r="T23" s="116" t="s">
        <v>185</v>
      </c>
      <c r="U23" s="143"/>
      <c r="V23" s="144"/>
      <c r="W23" s="118" t="s">
        <v>186</v>
      </c>
      <c r="X23" s="146"/>
      <c r="Y23" s="147"/>
    </row>
    <row r="24" spans="1:25" ht="25.5" x14ac:dyDescent="0.2">
      <c r="A24" s="66">
        <v>2</v>
      </c>
      <c r="B24" s="148" t="s">
        <v>13</v>
      </c>
      <c r="C24" s="148"/>
      <c r="D24" s="66">
        <v>8</v>
      </c>
      <c r="E24" s="66" t="s">
        <v>9</v>
      </c>
      <c r="F24" s="66"/>
      <c r="G24" s="66"/>
      <c r="H24" s="66"/>
      <c r="K24" s="66"/>
      <c r="N24" s="74" t="s">
        <v>8</v>
      </c>
      <c r="O24" s="75" t="s">
        <v>9</v>
      </c>
      <c r="P24" s="76" t="s">
        <v>86</v>
      </c>
      <c r="Q24" s="77" t="s">
        <v>8</v>
      </c>
      <c r="R24" s="78" t="s">
        <v>9</v>
      </c>
      <c r="S24" s="79" t="s">
        <v>86</v>
      </c>
      <c r="T24" s="74" t="s">
        <v>8</v>
      </c>
      <c r="U24" s="75" t="s">
        <v>9</v>
      </c>
      <c r="V24" s="76" t="s">
        <v>86</v>
      </c>
      <c r="W24" s="77" t="s">
        <v>8</v>
      </c>
      <c r="X24" s="78" t="s">
        <v>9</v>
      </c>
      <c r="Y24" s="79" t="s">
        <v>86</v>
      </c>
    </row>
    <row r="25" spans="1:25" ht="15" x14ac:dyDescent="0.2">
      <c r="A25" s="66">
        <v>3</v>
      </c>
      <c r="B25" s="148" t="s">
        <v>13</v>
      </c>
      <c r="C25" s="148"/>
      <c r="D25" s="66">
        <v>6</v>
      </c>
      <c r="E25" s="66" t="s">
        <v>9</v>
      </c>
      <c r="F25" s="66"/>
      <c r="G25" s="66"/>
      <c r="N25" s="80"/>
      <c r="O25" s="80"/>
      <c r="P25" s="80"/>
      <c r="T25" s="80"/>
      <c r="U25" s="80"/>
      <c r="V25" s="80"/>
    </row>
    <row r="26" spans="1:25" ht="15" x14ac:dyDescent="0.2">
      <c r="A26" s="66">
        <v>4</v>
      </c>
      <c r="B26" s="148" t="s">
        <v>13</v>
      </c>
      <c r="C26" s="148"/>
      <c r="D26" s="66">
        <v>5</v>
      </c>
      <c r="E26" s="66" t="s">
        <v>9</v>
      </c>
      <c r="F26" s="66"/>
      <c r="G26" s="66"/>
      <c r="L26" s="38" t="s">
        <v>207</v>
      </c>
      <c r="N26" s="41"/>
      <c r="O26" s="89">
        <f>IF(N26="",0,VLOOKUP(N26,punkte,4,FALSE))</f>
        <v>0</v>
      </c>
      <c r="P26" s="89"/>
      <c r="Q26" s="38"/>
      <c r="R26" s="90">
        <f>IF(Q26="",0,VLOOKUP(Q26,punkte,4,FALSE))</f>
        <v>0</v>
      </c>
      <c r="S26" s="90"/>
      <c r="T26" s="91"/>
      <c r="U26" s="89">
        <f>IF(T26="",0,VLOOKUP(T26,punkte,4,FALSE))</f>
        <v>0</v>
      </c>
      <c r="V26" s="89"/>
      <c r="W26" s="38"/>
      <c r="X26" s="90">
        <f t="shared" ref="X26:Y30" si="14">SUM(O26+P26+R26+S26+U26+V26)</f>
        <v>0</v>
      </c>
      <c r="Y26" s="90">
        <f t="shared" si="14"/>
        <v>0</v>
      </c>
    </row>
    <row r="27" spans="1:25" ht="15.75" x14ac:dyDescent="0.2">
      <c r="A27" s="66">
        <v>5</v>
      </c>
      <c r="B27" s="148" t="s">
        <v>13</v>
      </c>
      <c r="C27" s="148"/>
      <c r="D27" s="66">
        <v>4</v>
      </c>
      <c r="E27" s="66" t="s">
        <v>9</v>
      </c>
      <c r="F27" s="66"/>
      <c r="G27" s="66"/>
      <c r="L27" s="86" t="s">
        <v>101</v>
      </c>
      <c r="N27" s="39"/>
      <c r="O27" s="89">
        <f>IF(N27="",0,VLOOKUP(N27,punkte,4,FALSE))</f>
        <v>0</v>
      </c>
      <c r="P27" s="89"/>
      <c r="Q27" s="42"/>
      <c r="R27" s="90">
        <f>IF(Q27="",0,VLOOKUP(Q27,punkte,4,FALSE))</f>
        <v>0</v>
      </c>
      <c r="S27" s="90"/>
      <c r="T27" s="39"/>
      <c r="U27" s="89">
        <f>IF(T27="",0,VLOOKUP(T27,punkte,4,FALSE))</f>
        <v>0</v>
      </c>
      <c r="V27" s="89"/>
      <c r="W27" s="42"/>
      <c r="X27" s="90">
        <f t="shared" si="14"/>
        <v>0</v>
      </c>
      <c r="Y27" s="90">
        <f t="shared" si="14"/>
        <v>0</v>
      </c>
    </row>
    <row r="28" spans="1:25" ht="15" x14ac:dyDescent="0.2">
      <c r="A28" s="66">
        <v>6</v>
      </c>
      <c r="B28" s="148" t="s">
        <v>13</v>
      </c>
      <c r="C28" s="148"/>
      <c r="D28" s="66">
        <v>3</v>
      </c>
      <c r="E28" s="66" t="s">
        <v>9</v>
      </c>
      <c r="F28" s="66"/>
      <c r="G28" s="66"/>
      <c r="L28" s="86" t="s">
        <v>5</v>
      </c>
      <c r="N28" s="41"/>
      <c r="O28" s="89">
        <f>IF(N28="",0,VLOOKUP(N28,punkte,4,FALSE))</f>
        <v>0</v>
      </c>
      <c r="P28" s="89"/>
      <c r="Q28" s="38"/>
      <c r="R28" s="90">
        <f>IF(Q28="",0,VLOOKUP(Q28,punkte,4,FALSE))</f>
        <v>0</v>
      </c>
      <c r="S28" s="90"/>
      <c r="T28" s="41"/>
      <c r="U28" s="89">
        <f>IF(T28="",0,VLOOKUP(T28,punkte,4,FALSE))</f>
        <v>0</v>
      </c>
      <c r="V28" s="89"/>
      <c r="W28" s="38"/>
      <c r="X28" s="90">
        <f t="shared" si="14"/>
        <v>0</v>
      </c>
      <c r="Y28" s="90">
        <f t="shared" si="14"/>
        <v>0</v>
      </c>
    </row>
    <row r="29" spans="1:25" ht="15" x14ac:dyDescent="0.2">
      <c r="A29" s="66">
        <v>7</v>
      </c>
      <c r="B29" s="148" t="s">
        <v>13</v>
      </c>
      <c r="C29" s="148"/>
      <c r="D29" s="66">
        <v>2</v>
      </c>
      <c r="E29" s="66" t="s">
        <v>9</v>
      </c>
      <c r="F29" s="66"/>
      <c r="G29" s="66"/>
      <c r="L29" s="38" t="s">
        <v>190</v>
      </c>
      <c r="N29" s="91"/>
      <c r="O29" s="89">
        <f>IF(N29="",0,VLOOKUP(N29,punkte,4,FALSE))</f>
        <v>0</v>
      </c>
      <c r="P29" s="89"/>
      <c r="Q29" s="86"/>
      <c r="R29" s="90">
        <f>IF(Q29="",0,VLOOKUP(Q29,punkte,4,FALSE))</f>
        <v>0</v>
      </c>
      <c r="S29" s="90"/>
      <c r="T29" s="88"/>
      <c r="U29" s="89">
        <f>IF(T29="",0,VLOOKUP(T29,punkte,4,FALSE))</f>
        <v>0</v>
      </c>
      <c r="V29" s="89"/>
      <c r="W29" s="86"/>
      <c r="X29" s="90">
        <f t="shared" si="14"/>
        <v>0</v>
      </c>
      <c r="Y29" s="90">
        <f t="shared" si="14"/>
        <v>0</v>
      </c>
    </row>
    <row r="30" spans="1:25" ht="15" x14ac:dyDescent="0.2">
      <c r="A30" s="66">
        <v>8</v>
      </c>
      <c r="B30" s="148" t="s">
        <v>13</v>
      </c>
      <c r="C30" s="148"/>
      <c r="D30" s="66">
        <v>1</v>
      </c>
      <c r="E30" s="66" t="s">
        <v>9</v>
      </c>
      <c r="F30" s="66"/>
      <c r="G30" s="66"/>
      <c r="L30" s="38" t="s">
        <v>1</v>
      </c>
      <c r="N30" s="91"/>
      <c r="O30" s="89">
        <f>IF(N30="",0,VLOOKUP(N30,punkte,4,FALSE))</f>
        <v>0</v>
      </c>
      <c r="P30" s="89"/>
      <c r="Q30" s="86"/>
      <c r="R30" s="90">
        <f>IF(Q30="",0,VLOOKUP(Q30,punkte,4,FALSE))</f>
        <v>0</v>
      </c>
      <c r="S30" s="90"/>
      <c r="T30" s="88"/>
      <c r="U30" s="89">
        <f>IF(T30="",0,VLOOKUP(T30,punkte,4,FALSE))</f>
        <v>0</v>
      </c>
      <c r="V30" s="89"/>
      <c r="W30" s="38"/>
      <c r="X30" s="90">
        <f t="shared" si="14"/>
        <v>0</v>
      </c>
      <c r="Y30" s="90">
        <f t="shared" si="14"/>
        <v>0</v>
      </c>
    </row>
    <row r="31" spans="1:25" ht="15" x14ac:dyDescent="0.2">
      <c r="A31" s="97">
        <v>10</v>
      </c>
      <c r="B31" s="151" t="s">
        <v>13</v>
      </c>
      <c r="C31" s="151"/>
      <c r="D31" s="97">
        <v>0</v>
      </c>
      <c r="E31" s="97" t="s">
        <v>9</v>
      </c>
      <c r="F31" s="98" t="s">
        <v>29</v>
      </c>
      <c r="G31" s="66"/>
    </row>
    <row r="32" spans="1:25" ht="15" x14ac:dyDescent="0.2">
      <c r="U32" s="63"/>
      <c r="W32" s="32" t="s">
        <v>204</v>
      </c>
      <c r="X32" s="32"/>
      <c r="Y32" s="32"/>
    </row>
  </sheetData>
  <autoFilter ref="A8:AQ8" xr:uid="{00000000-0009-0000-0000-00000B000000}"/>
  <mergeCells count="29">
    <mergeCell ref="B30:C30"/>
    <mergeCell ref="B31:C31"/>
    <mergeCell ref="B24:C24"/>
    <mergeCell ref="B25:C25"/>
    <mergeCell ref="B26:C26"/>
    <mergeCell ref="B27:C27"/>
    <mergeCell ref="B28:C28"/>
    <mergeCell ref="B29:C29"/>
    <mergeCell ref="W23:Y23"/>
    <mergeCell ref="C6:C7"/>
    <mergeCell ref="AL6:AN6"/>
    <mergeCell ref="T6:V6"/>
    <mergeCell ref="Z6:AB6"/>
    <mergeCell ref="AC6:AE6"/>
    <mergeCell ref="AF6:AH6"/>
    <mergeCell ref="F7:G7"/>
    <mergeCell ref="B23:C23"/>
    <mergeCell ref="N23:P23"/>
    <mergeCell ref="Q23:S23"/>
    <mergeCell ref="T23:V23"/>
    <mergeCell ref="AO6:AQ6"/>
    <mergeCell ref="W6:Y6"/>
    <mergeCell ref="E2:G2"/>
    <mergeCell ref="AI6:AK6"/>
    <mergeCell ref="F6:G6"/>
    <mergeCell ref="H6:J6"/>
    <mergeCell ref="K6:M6"/>
    <mergeCell ref="N6:P6"/>
    <mergeCell ref="Q6:S6"/>
  </mergeCells>
  <conditionalFormatting sqref="H9:H16 K9:K16 N9:N16 Q9:Q16 T9:T16 W15 AC15:AC16 AI15:AI16 AO15:AO16">
    <cfRule type="cellIs" dxfId="19" priority="2" stopIfTrue="1" operator="equal">
      <formula>10</formula>
    </cfRule>
  </conditionalFormatting>
  <conditionalFormatting sqref="N26:N30 Q26:Q30 T26:T30">
    <cfRule type="cellIs" dxfId="18" priority="1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32"/>
  <sheetViews>
    <sheetView workbookViewId="0">
      <pane xSplit="7260" ySplit="2745" topLeftCell="X5" activePane="bottomLeft"/>
      <selection activeCell="E2" sqref="E2:G2"/>
      <selection pane="topRight" activeCell="H2" sqref="H2"/>
      <selection pane="bottomLeft" activeCell="D3" sqref="D3"/>
      <selection pane="bottomRight" activeCell="AQ10" sqref="AQ10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16384" width="11.42578125" style="65"/>
  </cols>
  <sheetData>
    <row r="1" spans="1:43" ht="26.25" x14ac:dyDescent="0.4">
      <c r="A1" s="64" t="s">
        <v>31</v>
      </c>
    </row>
    <row r="2" spans="1:43" ht="15" x14ac:dyDescent="0.2">
      <c r="A2" s="66" t="s">
        <v>21</v>
      </c>
      <c r="E2" s="136">
        <v>44507</v>
      </c>
      <c r="F2" s="137"/>
      <c r="G2" s="137"/>
      <c r="H2" s="113" t="s">
        <v>236</v>
      </c>
      <c r="I2" s="67"/>
      <c r="J2" s="67"/>
    </row>
    <row r="6" spans="1:43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40"/>
      <c r="G6" s="141"/>
      <c r="H6" s="116" t="s">
        <v>224</v>
      </c>
      <c r="I6" s="143"/>
      <c r="J6" s="144"/>
      <c r="K6" s="118" t="s">
        <v>221</v>
      </c>
      <c r="L6" s="146"/>
      <c r="M6" s="147"/>
      <c r="N6" s="116" t="s">
        <v>222</v>
      </c>
      <c r="O6" s="143"/>
      <c r="P6" s="144"/>
      <c r="Q6" s="118" t="s">
        <v>223</v>
      </c>
      <c r="R6" s="146"/>
      <c r="S6" s="147"/>
      <c r="T6" s="116" t="s">
        <v>237</v>
      </c>
      <c r="U6" s="143"/>
      <c r="V6" s="144"/>
      <c r="W6" s="118" t="s">
        <v>225</v>
      </c>
      <c r="X6" s="146"/>
      <c r="Y6" s="147"/>
      <c r="Z6" s="116" t="s">
        <v>226</v>
      </c>
      <c r="AA6" s="143"/>
      <c r="AB6" s="144"/>
      <c r="AC6" s="118" t="s">
        <v>227</v>
      </c>
      <c r="AD6" s="146"/>
      <c r="AE6" s="147"/>
      <c r="AF6" s="116" t="s">
        <v>228</v>
      </c>
      <c r="AG6" s="143"/>
      <c r="AH6" s="144"/>
      <c r="AI6" s="118" t="s">
        <v>229</v>
      </c>
      <c r="AJ6" s="146"/>
      <c r="AK6" s="147"/>
      <c r="AL6" s="116" t="s">
        <v>230</v>
      </c>
      <c r="AM6" s="143"/>
      <c r="AN6" s="144"/>
      <c r="AO6" s="118" t="s">
        <v>231</v>
      </c>
      <c r="AP6" s="146"/>
      <c r="AQ6" s="147"/>
    </row>
    <row r="7" spans="1:43" ht="29.25" customHeight="1" x14ac:dyDescent="0.25">
      <c r="A7" s="71"/>
      <c r="B7" s="71"/>
      <c r="C7" s="139"/>
      <c r="D7" s="72" t="s">
        <v>27</v>
      </c>
      <c r="E7" s="73" t="s">
        <v>16</v>
      </c>
      <c r="F7" s="152" t="s">
        <v>238</v>
      </c>
      <c r="G7" s="153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</row>
    <row r="8" spans="1:43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</row>
    <row r="9" spans="1:43" s="92" customFormat="1" ht="15.75" customHeight="1" x14ac:dyDescent="0.2">
      <c r="A9" s="38" t="s">
        <v>5</v>
      </c>
      <c r="B9" s="82">
        <v>1</v>
      </c>
      <c r="C9" s="83">
        <f>COUNT($H9,$K9,$N9,$Q9,$T9,$W9,$Z9,$AC9,$AF9,$AI9,$AL9,$AO9)+F9</f>
        <v>16</v>
      </c>
      <c r="D9" s="84">
        <f t="shared" ref="D9:D16" si="0">E9/COUNT($H9,$K9,$N9,$Q9,$T9,$W9,$Z9,$AC9,$AF9,$AI9,$AL9,$AO9,G9)</f>
        <v>16.222222222222221</v>
      </c>
      <c r="E9" s="85">
        <f t="shared" ref="E9:E16" si="1">SUM($I9+$L9+$O9+$R9+$U9+$X9+$AA9+$AD9+$AG9+$AJ9+$AM9+$AP9+J9+M9+P9+S9+V9+Y9+AB9+AE9+AH9+AK9+AN9+AQ9+G9)</f>
        <v>146</v>
      </c>
      <c r="F9" s="83">
        <v>8</v>
      </c>
      <c r="G9" s="82">
        <v>77</v>
      </c>
      <c r="H9" s="41"/>
      <c r="I9" s="88">
        <f t="shared" ref="I9:I16" si="2">IF(H9="",0,VLOOKUP(H9,punkte,4,FALSE))</f>
        <v>0</v>
      </c>
      <c r="J9" s="89"/>
      <c r="K9" s="42"/>
      <c r="L9" s="82">
        <f t="shared" ref="L9:L16" si="3">IF(K9="",0,VLOOKUP(K9,punkte,4,FALSE))</f>
        <v>0</v>
      </c>
      <c r="M9" s="90"/>
      <c r="N9" s="41">
        <v>2</v>
      </c>
      <c r="O9" s="88">
        <f t="shared" ref="O9:O16" si="4">IF(N9="",0,VLOOKUP(N9,punkte,4,FALSE))</f>
        <v>8</v>
      </c>
      <c r="P9" s="89">
        <v>2</v>
      </c>
      <c r="Q9" s="42"/>
      <c r="R9" s="82">
        <f t="shared" ref="R9:R16" si="5">IF(Q9="",0,VLOOKUP(Q9,punkte,4,FALSE))</f>
        <v>0</v>
      </c>
      <c r="S9" s="90"/>
      <c r="T9" s="41">
        <v>2</v>
      </c>
      <c r="U9" s="88">
        <f t="shared" ref="U9:U16" si="6">IF(T9="",0,VLOOKUP(T9,punkte,4,FALSE))</f>
        <v>8</v>
      </c>
      <c r="V9" s="89">
        <v>1</v>
      </c>
      <c r="W9" s="42"/>
      <c r="X9" s="82">
        <f t="shared" ref="X9:X16" si="7">IF(W9="",0,VLOOKUP(W9,punkte,4,FALSE))</f>
        <v>0</v>
      </c>
      <c r="Y9" s="90"/>
      <c r="Z9" s="41">
        <v>4</v>
      </c>
      <c r="AA9" s="88">
        <f t="shared" ref="AA9:AA16" si="8">IF(Z9="",0,VLOOKUP(Z9,punkte,4,FALSE))</f>
        <v>5</v>
      </c>
      <c r="AB9" s="111">
        <v>1</v>
      </c>
      <c r="AC9" s="42">
        <v>1</v>
      </c>
      <c r="AD9" s="82">
        <f t="shared" ref="AD9:AD16" si="9">IF(AC9="",0,VLOOKUP(AC9,punkte,4,FALSE))</f>
        <v>10</v>
      </c>
      <c r="AE9" s="112">
        <v>3</v>
      </c>
      <c r="AF9" s="91">
        <v>2</v>
      </c>
      <c r="AG9" s="88">
        <f t="shared" ref="AG9:AG16" si="10">IF(AF9="",0,VLOOKUP(AF9,punkte,4,FALSE))</f>
        <v>8</v>
      </c>
      <c r="AH9" s="111"/>
      <c r="AI9" s="38">
        <v>3</v>
      </c>
      <c r="AJ9" s="82">
        <f t="shared" ref="AJ9:AJ16" si="11">IF(AI9="",0,VLOOKUP(AI9,punkte,4,FALSE))</f>
        <v>6</v>
      </c>
      <c r="AK9" s="112">
        <v>1</v>
      </c>
      <c r="AL9" s="41">
        <v>7</v>
      </c>
      <c r="AM9" s="88">
        <f t="shared" ref="AM9:AM16" si="12">IF(AL9="",0,VLOOKUP(AL9,punkte,4,FALSE))</f>
        <v>2</v>
      </c>
      <c r="AN9" s="111"/>
      <c r="AO9" s="42">
        <v>1</v>
      </c>
      <c r="AP9" s="82">
        <f t="shared" ref="AP9:AP16" si="13">IF(AO9="",0,VLOOKUP(AO9,punkte,4,FALSE))</f>
        <v>10</v>
      </c>
      <c r="AQ9" s="112">
        <v>4</v>
      </c>
    </row>
    <row r="10" spans="1:43" s="92" customFormat="1" ht="15.75" customHeight="1" x14ac:dyDescent="0.2">
      <c r="A10" s="86" t="s">
        <v>101</v>
      </c>
      <c r="B10" s="82">
        <v>2</v>
      </c>
      <c r="C10" s="83">
        <f>COUNT($H10,$K10,$N10,$Q10,$T10,$W10,$Z10,$AC10,$AF10,$AI10,$AL10,$AO10)+F10</f>
        <v>16</v>
      </c>
      <c r="D10" s="84">
        <f t="shared" si="0"/>
        <v>13.666666666666666</v>
      </c>
      <c r="E10" s="85">
        <f t="shared" si="1"/>
        <v>123</v>
      </c>
      <c r="F10" s="83">
        <v>8</v>
      </c>
      <c r="G10" s="82">
        <v>54</v>
      </c>
      <c r="H10" s="91"/>
      <c r="I10" s="88">
        <f t="shared" si="2"/>
        <v>0</v>
      </c>
      <c r="J10" s="89"/>
      <c r="K10" s="86"/>
      <c r="L10" s="82">
        <f t="shared" si="3"/>
        <v>0</v>
      </c>
      <c r="M10" s="90"/>
      <c r="N10" s="39">
        <v>1</v>
      </c>
      <c r="O10" s="88">
        <f t="shared" si="4"/>
        <v>10</v>
      </c>
      <c r="P10" s="89">
        <v>2</v>
      </c>
      <c r="Q10" s="38"/>
      <c r="R10" s="82">
        <f t="shared" si="5"/>
        <v>0</v>
      </c>
      <c r="S10" s="90"/>
      <c r="T10" s="39">
        <v>1</v>
      </c>
      <c r="U10" s="88">
        <f t="shared" si="6"/>
        <v>10</v>
      </c>
      <c r="V10" s="89">
        <v>3</v>
      </c>
      <c r="W10" s="38"/>
      <c r="X10" s="82">
        <f t="shared" si="7"/>
        <v>0</v>
      </c>
      <c r="Y10" s="90"/>
      <c r="Z10" s="91">
        <v>3</v>
      </c>
      <c r="AA10" s="88">
        <f t="shared" si="8"/>
        <v>6</v>
      </c>
      <c r="AB10" s="111">
        <v>1</v>
      </c>
      <c r="AC10" s="38">
        <v>3</v>
      </c>
      <c r="AD10" s="82">
        <f t="shared" si="9"/>
        <v>6</v>
      </c>
      <c r="AE10" s="112">
        <v>1</v>
      </c>
      <c r="AF10" s="91">
        <v>5</v>
      </c>
      <c r="AG10" s="88">
        <f t="shared" si="10"/>
        <v>4</v>
      </c>
      <c r="AH10" s="111"/>
      <c r="AI10" s="42">
        <v>1</v>
      </c>
      <c r="AJ10" s="82">
        <f t="shared" si="11"/>
        <v>10</v>
      </c>
      <c r="AK10" s="112">
        <v>2</v>
      </c>
      <c r="AL10" s="41">
        <v>2</v>
      </c>
      <c r="AM10" s="88">
        <f t="shared" si="12"/>
        <v>8</v>
      </c>
      <c r="AN10" s="111">
        <v>1</v>
      </c>
      <c r="AO10" s="38">
        <v>4</v>
      </c>
      <c r="AP10" s="82">
        <f t="shared" si="13"/>
        <v>5</v>
      </c>
      <c r="AQ10" s="112"/>
    </row>
    <row r="11" spans="1:43" s="92" customFormat="1" ht="15.75" customHeight="1" x14ac:dyDescent="0.2">
      <c r="A11" s="38" t="s">
        <v>207</v>
      </c>
      <c r="B11" s="82">
        <v>3</v>
      </c>
      <c r="C11" s="83">
        <f>COUNT($H11,$K11,$N11,$Q11,$T11,$W11,$Z11,$AC11,$AF11,$AI11,$AL11,$AO11)+F11</f>
        <v>16</v>
      </c>
      <c r="D11" s="84">
        <f t="shared" si="0"/>
        <v>11.888888888888889</v>
      </c>
      <c r="E11" s="85">
        <f t="shared" si="1"/>
        <v>107</v>
      </c>
      <c r="F11" s="83">
        <v>8</v>
      </c>
      <c r="G11" s="86">
        <v>58</v>
      </c>
      <c r="H11" s="41"/>
      <c r="I11" s="88">
        <f t="shared" si="2"/>
        <v>0</v>
      </c>
      <c r="J11" s="89"/>
      <c r="K11" s="38"/>
      <c r="L11" s="82">
        <f t="shared" si="3"/>
        <v>0</v>
      </c>
      <c r="M11" s="90"/>
      <c r="N11" s="41">
        <v>3</v>
      </c>
      <c r="O11" s="88">
        <f t="shared" si="4"/>
        <v>6</v>
      </c>
      <c r="P11" s="89"/>
      <c r="Q11" s="86"/>
      <c r="R11" s="82">
        <f t="shared" si="5"/>
        <v>0</v>
      </c>
      <c r="S11" s="90"/>
      <c r="T11" s="88">
        <v>4</v>
      </c>
      <c r="U11" s="88">
        <f t="shared" si="6"/>
        <v>5</v>
      </c>
      <c r="V11" s="89"/>
      <c r="W11" s="86"/>
      <c r="X11" s="82">
        <f t="shared" si="7"/>
        <v>0</v>
      </c>
      <c r="Y11" s="90"/>
      <c r="Z11" s="41">
        <v>2</v>
      </c>
      <c r="AA11" s="88">
        <f t="shared" si="8"/>
        <v>8</v>
      </c>
      <c r="AB11" s="111">
        <v>2</v>
      </c>
      <c r="AC11" s="86">
        <v>4</v>
      </c>
      <c r="AD11" s="82">
        <f t="shared" si="9"/>
        <v>5</v>
      </c>
      <c r="AE11" s="112"/>
      <c r="AF11" s="41">
        <v>4</v>
      </c>
      <c r="AG11" s="88">
        <f t="shared" si="10"/>
        <v>5</v>
      </c>
      <c r="AH11" s="111"/>
      <c r="AI11" s="86">
        <v>2</v>
      </c>
      <c r="AJ11" s="82">
        <f t="shared" si="11"/>
        <v>8</v>
      </c>
      <c r="AK11" s="112">
        <v>1</v>
      </c>
      <c r="AL11" s="91">
        <v>6</v>
      </c>
      <c r="AM11" s="88">
        <f t="shared" si="12"/>
        <v>3</v>
      </c>
      <c r="AN11" s="111"/>
      <c r="AO11" s="38">
        <v>3</v>
      </c>
      <c r="AP11" s="82">
        <f t="shared" si="13"/>
        <v>6</v>
      </c>
      <c r="AQ11" s="112"/>
    </row>
    <row r="12" spans="1:43" s="92" customFormat="1" ht="15.75" customHeight="1" x14ac:dyDescent="0.2">
      <c r="A12" s="38" t="s">
        <v>1</v>
      </c>
      <c r="B12" s="82">
        <v>4</v>
      </c>
      <c r="C12" s="83">
        <f>COUNT($H12,$K12,$N12,$Q12,$T12,$W12,$Z12,$AC12,$AF12,$AI12,$AL12,$AO12)+F12</f>
        <v>15</v>
      </c>
      <c r="D12" s="84">
        <f t="shared" si="0"/>
        <v>10.444444444444445</v>
      </c>
      <c r="E12" s="85">
        <f t="shared" si="1"/>
        <v>94</v>
      </c>
      <c r="F12" s="83">
        <v>7</v>
      </c>
      <c r="G12" s="82">
        <v>52</v>
      </c>
      <c r="H12" s="39"/>
      <c r="I12" s="88">
        <f t="shared" si="2"/>
        <v>0</v>
      </c>
      <c r="J12" s="89"/>
      <c r="K12" s="86"/>
      <c r="L12" s="82">
        <f t="shared" si="3"/>
        <v>0</v>
      </c>
      <c r="M12" s="90"/>
      <c r="N12" s="41">
        <v>5</v>
      </c>
      <c r="O12" s="88">
        <f t="shared" si="4"/>
        <v>4</v>
      </c>
      <c r="P12" s="89"/>
      <c r="Q12" s="86"/>
      <c r="R12" s="82">
        <f t="shared" si="5"/>
        <v>0</v>
      </c>
      <c r="S12" s="90"/>
      <c r="T12" s="88">
        <v>3</v>
      </c>
      <c r="U12" s="88">
        <f t="shared" si="6"/>
        <v>6</v>
      </c>
      <c r="V12" s="89"/>
      <c r="W12" s="38"/>
      <c r="X12" s="82">
        <f t="shared" si="7"/>
        <v>0</v>
      </c>
      <c r="Y12" s="90"/>
      <c r="Z12" s="91">
        <v>5</v>
      </c>
      <c r="AA12" s="88">
        <f t="shared" si="8"/>
        <v>4</v>
      </c>
      <c r="AB12" s="111"/>
      <c r="AC12" s="82">
        <v>5</v>
      </c>
      <c r="AD12" s="82">
        <f t="shared" si="9"/>
        <v>4</v>
      </c>
      <c r="AE12" s="112"/>
      <c r="AF12" s="41">
        <v>3</v>
      </c>
      <c r="AG12" s="88">
        <f t="shared" si="10"/>
        <v>6</v>
      </c>
      <c r="AH12" s="111">
        <v>1</v>
      </c>
      <c r="AI12" s="82">
        <v>4</v>
      </c>
      <c r="AJ12" s="82">
        <f t="shared" si="11"/>
        <v>5</v>
      </c>
      <c r="AK12" s="112"/>
      <c r="AL12" s="88">
        <v>5</v>
      </c>
      <c r="AM12" s="88">
        <f t="shared" si="12"/>
        <v>4</v>
      </c>
      <c r="AN12" s="111"/>
      <c r="AO12" s="38">
        <v>2</v>
      </c>
      <c r="AP12" s="82">
        <f t="shared" si="13"/>
        <v>8</v>
      </c>
      <c r="AQ12" s="112"/>
    </row>
    <row r="13" spans="1:43" s="92" customFormat="1" ht="15.75" customHeight="1" x14ac:dyDescent="0.2">
      <c r="A13" s="38" t="s">
        <v>190</v>
      </c>
      <c r="B13" s="82">
        <v>5</v>
      </c>
      <c r="C13" s="83">
        <f>COUNT($H13,$K13,$N13,$Q13,$T13,$W13,$Z13,$AC13,$AF13,$AI13,$AL13,$AO13)+F13</f>
        <v>13</v>
      </c>
      <c r="D13" s="84">
        <f t="shared" si="0"/>
        <v>8</v>
      </c>
      <c r="E13" s="85">
        <f t="shared" si="1"/>
        <v>64</v>
      </c>
      <c r="F13" s="83">
        <v>6</v>
      </c>
      <c r="G13" s="82">
        <v>29</v>
      </c>
      <c r="H13" s="91"/>
      <c r="I13" s="88">
        <f t="shared" si="2"/>
        <v>0</v>
      </c>
      <c r="J13" s="89"/>
      <c r="K13" s="82"/>
      <c r="L13" s="82">
        <f t="shared" si="3"/>
        <v>0</v>
      </c>
      <c r="M13" s="90"/>
      <c r="N13" s="91">
        <v>4</v>
      </c>
      <c r="O13" s="88">
        <f t="shared" si="4"/>
        <v>5</v>
      </c>
      <c r="P13" s="89"/>
      <c r="Q13" s="82"/>
      <c r="R13" s="82">
        <f t="shared" si="5"/>
        <v>0</v>
      </c>
      <c r="S13" s="90"/>
      <c r="T13" s="88">
        <v>5</v>
      </c>
      <c r="U13" s="88">
        <f t="shared" si="6"/>
        <v>4</v>
      </c>
      <c r="V13" s="89"/>
      <c r="W13" s="82"/>
      <c r="X13" s="82">
        <f t="shared" si="7"/>
        <v>0</v>
      </c>
      <c r="Y13" s="90"/>
      <c r="Z13" s="88">
        <v>6</v>
      </c>
      <c r="AA13" s="88">
        <f t="shared" si="8"/>
        <v>3</v>
      </c>
      <c r="AB13" s="111"/>
      <c r="AC13" s="38">
        <v>2</v>
      </c>
      <c r="AD13" s="82">
        <f t="shared" si="9"/>
        <v>8</v>
      </c>
      <c r="AE13" s="112"/>
      <c r="AF13" s="88"/>
      <c r="AG13" s="88">
        <f t="shared" si="10"/>
        <v>0</v>
      </c>
      <c r="AH13" s="111"/>
      <c r="AI13" s="82">
        <v>5</v>
      </c>
      <c r="AJ13" s="82">
        <f t="shared" si="11"/>
        <v>4</v>
      </c>
      <c r="AK13" s="112"/>
      <c r="AL13" s="88">
        <v>3</v>
      </c>
      <c r="AM13" s="88">
        <f t="shared" si="12"/>
        <v>6</v>
      </c>
      <c r="AN13" s="111">
        <v>1</v>
      </c>
      <c r="AO13" s="82">
        <v>5</v>
      </c>
      <c r="AP13" s="82">
        <f t="shared" si="13"/>
        <v>4</v>
      </c>
      <c r="AQ13" s="112"/>
    </row>
    <row r="14" spans="1:43" s="92" customFormat="1" ht="15.75" customHeight="1" x14ac:dyDescent="0.2">
      <c r="A14" s="38" t="s">
        <v>252</v>
      </c>
      <c r="B14" s="82">
        <v>6</v>
      </c>
      <c r="C14" s="83">
        <f>COUNT($H14,$K14,$N14,$Q14,$T14,$W14,$Z14,$AC14,$AF14,$AI14,$AL14,$AO14,G14)</f>
        <v>2</v>
      </c>
      <c r="D14" s="84">
        <f t="shared" si="0"/>
        <v>11</v>
      </c>
      <c r="E14" s="85">
        <f t="shared" si="1"/>
        <v>22</v>
      </c>
      <c r="F14" s="84"/>
      <c r="G14" s="86"/>
      <c r="H14" s="91"/>
      <c r="I14" s="88">
        <f t="shared" si="2"/>
        <v>0</v>
      </c>
      <c r="J14" s="89"/>
      <c r="K14" s="86"/>
      <c r="L14" s="82">
        <f t="shared" si="3"/>
        <v>0</v>
      </c>
      <c r="M14" s="90"/>
      <c r="N14" s="91"/>
      <c r="O14" s="88">
        <f t="shared" si="4"/>
        <v>0</v>
      </c>
      <c r="P14" s="89"/>
      <c r="Q14" s="86"/>
      <c r="R14" s="82">
        <f t="shared" si="5"/>
        <v>0</v>
      </c>
      <c r="S14" s="90"/>
      <c r="T14" s="91"/>
      <c r="U14" s="88">
        <f t="shared" si="6"/>
        <v>0</v>
      </c>
      <c r="V14" s="89"/>
      <c r="W14" s="86"/>
      <c r="X14" s="82">
        <f t="shared" si="7"/>
        <v>0</v>
      </c>
      <c r="Y14" s="90"/>
      <c r="Z14" s="39">
        <v>1</v>
      </c>
      <c r="AA14" s="88">
        <f t="shared" si="8"/>
        <v>10</v>
      </c>
      <c r="AB14" s="111"/>
      <c r="AC14" s="86"/>
      <c r="AD14" s="82">
        <f t="shared" si="9"/>
        <v>0</v>
      </c>
      <c r="AE14" s="112"/>
      <c r="AF14" s="91"/>
      <c r="AG14" s="88">
        <f t="shared" si="10"/>
        <v>0</v>
      </c>
      <c r="AH14" s="111"/>
      <c r="AI14" s="86"/>
      <c r="AJ14" s="82">
        <f t="shared" si="11"/>
        <v>0</v>
      </c>
      <c r="AK14" s="112"/>
      <c r="AL14" s="39">
        <v>1</v>
      </c>
      <c r="AM14" s="88">
        <f t="shared" si="12"/>
        <v>10</v>
      </c>
      <c r="AN14" s="111">
        <v>2</v>
      </c>
      <c r="AO14" s="86"/>
      <c r="AP14" s="82">
        <f t="shared" si="13"/>
        <v>0</v>
      </c>
      <c r="AQ14" s="112"/>
    </row>
    <row r="15" spans="1:43" s="92" customFormat="1" ht="15.75" customHeight="1" x14ac:dyDescent="0.2">
      <c r="A15" s="38" t="s">
        <v>219</v>
      </c>
      <c r="B15" s="82">
        <v>7</v>
      </c>
      <c r="C15" s="83">
        <f>COUNT($H15,$K15,$N15,$Q15,$T15,$W15,$Z15,$AC15,$AF15,$AI15,$AL15,$AO15,G15)</f>
        <v>2</v>
      </c>
      <c r="D15" s="84">
        <f t="shared" si="0"/>
        <v>10</v>
      </c>
      <c r="E15" s="85">
        <f t="shared" si="1"/>
        <v>20</v>
      </c>
      <c r="F15" s="83"/>
      <c r="G15" s="82"/>
      <c r="H15" s="91"/>
      <c r="I15" s="88">
        <f t="shared" si="2"/>
        <v>0</v>
      </c>
      <c r="J15" s="89"/>
      <c r="K15" s="38"/>
      <c r="L15" s="82">
        <f t="shared" si="3"/>
        <v>0</v>
      </c>
      <c r="M15" s="90"/>
      <c r="N15" s="41"/>
      <c r="O15" s="88">
        <f t="shared" si="4"/>
        <v>0</v>
      </c>
      <c r="P15" s="89"/>
      <c r="Q15" s="86"/>
      <c r="R15" s="82">
        <f t="shared" si="5"/>
        <v>0</v>
      </c>
      <c r="S15" s="90"/>
      <c r="T15" s="39"/>
      <c r="U15" s="88">
        <f t="shared" si="6"/>
        <v>0</v>
      </c>
      <c r="V15" s="89"/>
      <c r="W15" s="38"/>
      <c r="X15" s="82">
        <f t="shared" si="7"/>
        <v>0</v>
      </c>
      <c r="Y15" s="90"/>
      <c r="Z15" s="91"/>
      <c r="AA15" s="88">
        <f t="shared" si="8"/>
        <v>0</v>
      </c>
      <c r="AB15" s="111"/>
      <c r="AC15" s="86"/>
      <c r="AD15" s="82">
        <f t="shared" si="9"/>
        <v>0</v>
      </c>
      <c r="AE15" s="112"/>
      <c r="AF15" s="39">
        <v>1</v>
      </c>
      <c r="AG15" s="88">
        <f t="shared" si="10"/>
        <v>10</v>
      </c>
      <c r="AH15" s="111">
        <v>3</v>
      </c>
      <c r="AI15" s="42"/>
      <c r="AJ15" s="82">
        <f t="shared" si="11"/>
        <v>0</v>
      </c>
      <c r="AK15" s="112"/>
      <c r="AL15" s="41">
        <v>4</v>
      </c>
      <c r="AM15" s="88">
        <f t="shared" si="12"/>
        <v>5</v>
      </c>
      <c r="AN15" s="111">
        <v>2</v>
      </c>
      <c r="AO15" s="86"/>
      <c r="AP15" s="82">
        <f t="shared" si="13"/>
        <v>0</v>
      </c>
      <c r="AQ15" s="112"/>
    </row>
    <row r="16" spans="1:43" s="92" customFormat="1" ht="15.75" customHeight="1" x14ac:dyDescent="0.2">
      <c r="A16" s="86" t="s">
        <v>6</v>
      </c>
      <c r="B16" s="82">
        <v>99</v>
      </c>
      <c r="C16" s="83">
        <f>COUNT($H16,$K16,$N16,$Q16,$T16,$W16,$Z16,$AC16,$AF16,$AI16,$AL16,$AO16,G16)</f>
        <v>0</v>
      </c>
      <c r="D16" s="84" t="e">
        <f t="shared" si="0"/>
        <v>#DIV/0!</v>
      </c>
      <c r="E16" s="85">
        <f t="shared" si="1"/>
        <v>0</v>
      </c>
      <c r="F16" s="84"/>
      <c r="G16" s="86"/>
      <c r="H16" s="88"/>
      <c r="I16" s="88">
        <f t="shared" si="2"/>
        <v>0</v>
      </c>
      <c r="J16" s="89"/>
      <c r="K16" s="82"/>
      <c r="L16" s="82">
        <f t="shared" si="3"/>
        <v>0</v>
      </c>
      <c r="M16" s="90"/>
      <c r="N16" s="88"/>
      <c r="O16" s="88">
        <f t="shared" si="4"/>
        <v>0</v>
      </c>
      <c r="P16" s="89"/>
      <c r="Q16" s="86"/>
      <c r="R16" s="82">
        <f t="shared" si="5"/>
        <v>0</v>
      </c>
      <c r="S16" s="90"/>
      <c r="T16" s="87"/>
      <c r="U16" s="88">
        <f t="shared" si="6"/>
        <v>0</v>
      </c>
      <c r="V16" s="89"/>
      <c r="W16" s="86"/>
      <c r="X16" s="82">
        <f t="shared" si="7"/>
        <v>0</v>
      </c>
      <c r="Y16" s="90"/>
      <c r="Z16" s="88"/>
      <c r="AA16" s="88">
        <f t="shared" si="8"/>
        <v>0</v>
      </c>
      <c r="AB16" s="111"/>
      <c r="AC16" s="86"/>
      <c r="AD16" s="82">
        <f t="shared" si="9"/>
        <v>0</v>
      </c>
      <c r="AE16" s="112"/>
      <c r="AF16" s="88"/>
      <c r="AG16" s="88">
        <f t="shared" si="10"/>
        <v>0</v>
      </c>
      <c r="AH16" s="111"/>
      <c r="AI16" s="86"/>
      <c r="AJ16" s="82">
        <f t="shared" si="11"/>
        <v>0</v>
      </c>
      <c r="AK16" s="112"/>
      <c r="AL16" s="87"/>
      <c r="AM16" s="88">
        <f t="shared" si="12"/>
        <v>0</v>
      </c>
      <c r="AN16" s="111"/>
      <c r="AO16" s="86"/>
      <c r="AP16" s="82">
        <f t="shared" si="13"/>
        <v>0</v>
      </c>
      <c r="AQ16" s="112"/>
    </row>
    <row r="17" spans="1:25" ht="15" x14ac:dyDescent="0.2">
      <c r="F17" s="94"/>
      <c r="G17" s="95"/>
    </row>
    <row r="18" spans="1:25" ht="15" x14ac:dyDescent="0.2">
      <c r="F18" s="94"/>
      <c r="G18" s="95"/>
    </row>
    <row r="19" spans="1:25" ht="15" x14ac:dyDescent="0.2">
      <c r="F19" s="94"/>
      <c r="G19" s="95"/>
    </row>
    <row r="20" spans="1:25" ht="15" x14ac:dyDescent="0.2">
      <c r="F20" s="94"/>
      <c r="G20" s="95"/>
    </row>
    <row r="22" spans="1:25" ht="15" x14ac:dyDescent="0.2">
      <c r="A22" s="66" t="s">
        <v>12</v>
      </c>
      <c r="B22" s="66"/>
      <c r="C22" s="66"/>
      <c r="D22" s="66"/>
      <c r="E22" s="66"/>
      <c r="F22" s="66"/>
      <c r="G22" s="66"/>
      <c r="H22" s="96"/>
      <c r="K22" s="66"/>
    </row>
    <row r="23" spans="1:25" ht="15" x14ac:dyDescent="0.2">
      <c r="A23" s="66">
        <v>1</v>
      </c>
      <c r="B23" s="148" t="s">
        <v>13</v>
      </c>
      <c r="C23" s="148"/>
      <c r="D23" s="66">
        <v>10</v>
      </c>
      <c r="E23" s="66" t="s">
        <v>9</v>
      </c>
      <c r="F23" s="66"/>
      <c r="G23" s="66"/>
      <c r="H23" s="66"/>
      <c r="K23" s="66"/>
      <c r="N23" s="116" t="s">
        <v>232</v>
      </c>
      <c r="O23" s="143"/>
      <c r="P23" s="144"/>
      <c r="Q23" s="118" t="s">
        <v>233</v>
      </c>
      <c r="R23" s="146"/>
      <c r="S23" s="147"/>
      <c r="T23" s="116" t="s">
        <v>234</v>
      </c>
      <c r="U23" s="143"/>
      <c r="V23" s="144"/>
      <c r="W23" s="118" t="s">
        <v>235</v>
      </c>
      <c r="X23" s="146"/>
      <c r="Y23" s="147"/>
    </row>
    <row r="24" spans="1:25" ht="25.5" x14ac:dyDescent="0.2">
      <c r="A24" s="66">
        <v>2</v>
      </c>
      <c r="B24" s="148" t="s">
        <v>13</v>
      </c>
      <c r="C24" s="148"/>
      <c r="D24" s="66">
        <v>8</v>
      </c>
      <c r="E24" s="66" t="s">
        <v>9</v>
      </c>
      <c r="F24" s="66"/>
      <c r="G24" s="66"/>
      <c r="H24" s="66"/>
      <c r="K24" s="66"/>
      <c r="N24" s="74" t="s">
        <v>8</v>
      </c>
      <c r="O24" s="75" t="s">
        <v>9</v>
      </c>
      <c r="P24" s="76" t="s">
        <v>86</v>
      </c>
      <c r="Q24" s="77" t="s">
        <v>8</v>
      </c>
      <c r="R24" s="78" t="s">
        <v>9</v>
      </c>
      <c r="S24" s="79" t="s">
        <v>86</v>
      </c>
      <c r="T24" s="74" t="s">
        <v>8</v>
      </c>
      <c r="U24" s="75" t="s">
        <v>9</v>
      </c>
      <c r="V24" s="76" t="s">
        <v>86</v>
      </c>
      <c r="W24" s="77" t="s">
        <v>8</v>
      </c>
      <c r="X24" s="78" t="s">
        <v>9</v>
      </c>
      <c r="Y24" s="79" t="s">
        <v>86</v>
      </c>
    </row>
    <row r="25" spans="1:25" ht="15" x14ac:dyDescent="0.2">
      <c r="A25" s="66">
        <v>3</v>
      </c>
      <c r="B25" s="148" t="s">
        <v>13</v>
      </c>
      <c r="C25" s="148"/>
      <c r="D25" s="66">
        <v>6</v>
      </c>
      <c r="E25" s="66" t="s">
        <v>9</v>
      </c>
      <c r="F25" s="66"/>
      <c r="G25" s="66"/>
      <c r="N25" s="80"/>
      <c r="O25" s="80"/>
      <c r="P25" s="80"/>
      <c r="T25" s="80"/>
      <c r="U25" s="80"/>
      <c r="V25" s="80"/>
    </row>
    <row r="26" spans="1:25" ht="15" x14ac:dyDescent="0.2">
      <c r="A26" s="66">
        <v>4</v>
      </c>
      <c r="B26" s="148" t="s">
        <v>13</v>
      </c>
      <c r="C26" s="148"/>
      <c r="D26" s="66">
        <v>5</v>
      </c>
      <c r="E26" s="66" t="s">
        <v>9</v>
      </c>
      <c r="F26" s="66"/>
      <c r="G26" s="66"/>
      <c r="L26" s="38" t="s">
        <v>207</v>
      </c>
      <c r="N26" s="41"/>
      <c r="O26" s="89">
        <f>IF(N26="",0,VLOOKUP(N26,punkte,4,FALSE))</f>
        <v>0</v>
      </c>
      <c r="P26" s="89"/>
      <c r="Q26" s="38"/>
      <c r="R26" s="90">
        <f>IF(Q26="",0,VLOOKUP(Q26,punkte,4,FALSE))</f>
        <v>0</v>
      </c>
      <c r="S26" s="90"/>
      <c r="T26" s="91"/>
      <c r="U26" s="89">
        <f>IF(T26="",0,VLOOKUP(T26,punkte,4,FALSE))</f>
        <v>0</v>
      </c>
      <c r="V26" s="89"/>
      <c r="W26" s="38"/>
      <c r="X26" s="90">
        <f t="shared" ref="X26:Y30" si="14">SUM(O26+P26+R26+S26+U26+V26)</f>
        <v>0</v>
      </c>
      <c r="Y26" s="90">
        <f t="shared" si="14"/>
        <v>0</v>
      </c>
    </row>
    <row r="27" spans="1:25" ht="15.75" x14ac:dyDescent="0.2">
      <c r="A27" s="66">
        <v>5</v>
      </c>
      <c r="B27" s="148" t="s">
        <v>13</v>
      </c>
      <c r="C27" s="148"/>
      <c r="D27" s="66">
        <v>4</v>
      </c>
      <c r="E27" s="66" t="s">
        <v>9</v>
      </c>
      <c r="F27" s="66"/>
      <c r="G27" s="66"/>
      <c r="L27" s="86" t="s">
        <v>101</v>
      </c>
      <c r="N27" s="39"/>
      <c r="O27" s="89">
        <f>IF(N27="",0,VLOOKUP(N27,punkte,4,FALSE))</f>
        <v>0</v>
      </c>
      <c r="P27" s="89"/>
      <c r="Q27" s="42"/>
      <c r="R27" s="90">
        <f>IF(Q27="",0,VLOOKUP(Q27,punkte,4,FALSE))</f>
        <v>0</v>
      </c>
      <c r="S27" s="90"/>
      <c r="T27" s="39"/>
      <c r="U27" s="89">
        <f>IF(T27="",0,VLOOKUP(T27,punkte,4,FALSE))</f>
        <v>0</v>
      </c>
      <c r="V27" s="89"/>
      <c r="W27" s="42"/>
      <c r="X27" s="90">
        <f t="shared" si="14"/>
        <v>0</v>
      </c>
      <c r="Y27" s="90">
        <f t="shared" si="14"/>
        <v>0</v>
      </c>
    </row>
    <row r="28" spans="1:25" ht="15" x14ac:dyDescent="0.2">
      <c r="A28" s="66">
        <v>6</v>
      </c>
      <c r="B28" s="148" t="s">
        <v>13</v>
      </c>
      <c r="C28" s="148"/>
      <c r="D28" s="66">
        <v>3</v>
      </c>
      <c r="E28" s="66" t="s">
        <v>9</v>
      </c>
      <c r="F28" s="66"/>
      <c r="G28" s="66"/>
      <c r="L28" s="86" t="s">
        <v>5</v>
      </c>
      <c r="N28" s="41"/>
      <c r="O28" s="89">
        <f>IF(N28="",0,VLOOKUP(N28,punkte,4,FALSE))</f>
        <v>0</v>
      </c>
      <c r="P28" s="89"/>
      <c r="Q28" s="38"/>
      <c r="R28" s="90">
        <f>IF(Q28="",0,VLOOKUP(Q28,punkte,4,FALSE))</f>
        <v>0</v>
      </c>
      <c r="S28" s="90"/>
      <c r="T28" s="41"/>
      <c r="U28" s="89">
        <f>IF(T28="",0,VLOOKUP(T28,punkte,4,FALSE))</f>
        <v>0</v>
      </c>
      <c r="V28" s="89"/>
      <c r="W28" s="38"/>
      <c r="X28" s="90">
        <f t="shared" si="14"/>
        <v>0</v>
      </c>
      <c r="Y28" s="90">
        <f t="shared" si="14"/>
        <v>0</v>
      </c>
    </row>
    <row r="29" spans="1:25" ht="15" x14ac:dyDescent="0.2">
      <c r="A29" s="66">
        <v>7</v>
      </c>
      <c r="B29" s="148" t="s">
        <v>13</v>
      </c>
      <c r="C29" s="148"/>
      <c r="D29" s="66">
        <v>2</v>
      </c>
      <c r="E29" s="66" t="s">
        <v>9</v>
      </c>
      <c r="F29" s="66"/>
      <c r="G29" s="66"/>
      <c r="L29" s="38" t="s">
        <v>190</v>
      </c>
      <c r="N29" s="91"/>
      <c r="O29" s="89">
        <f>IF(N29="",0,VLOOKUP(N29,punkte,4,FALSE))</f>
        <v>0</v>
      </c>
      <c r="P29" s="89"/>
      <c r="Q29" s="86"/>
      <c r="R29" s="90">
        <f>IF(Q29="",0,VLOOKUP(Q29,punkte,4,FALSE))</f>
        <v>0</v>
      </c>
      <c r="S29" s="90"/>
      <c r="T29" s="88"/>
      <c r="U29" s="89">
        <f>IF(T29="",0,VLOOKUP(T29,punkte,4,FALSE))</f>
        <v>0</v>
      </c>
      <c r="V29" s="89"/>
      <c r="W29" s="86"/>
      <c r="X29" s="90">
        <f t="shared" si="14"/>
        <v>0</v>
      </c>
      <c r="Y29" s="90">
        <f t="shared" si="14"/>
        <v>0</v>
      </c>
    </row>
    <row r="30" spans="1:25" ht="15" x14ac:dyDescent="0.2">
      <c r="A30" s="66">
        <v>8</v>
      </c>
      <c r="B30" s="148" t="s">
        <v>13</v>
      </c>
      <c r="C30" s="148"/>
      <c r="D30" s="66">
        <v>1</v>
      </c>
      <c r="E30" s="66" t="s">
        <v>9</v>
      </c>
      <c r="F30" s="66"/>
      <c r="G30" s="66"/>
      <c r="L30" s="38" t="s">
        <v>1</v>
      </c>
      <c r="N30" s="91"/>
      <c r="O30" s="89">
        <f>IF(N30="",0,VLOOKUP(N30,punkte,4,FALSE))</f>
        <v>0</v>
      </c>
      <c r="P30" s="89"/>
      <c r="Q30" s="86"/>
      <c r="R30" s="90">
        <f>IF(Q30="",0,VLOOKUP(Q30,punkte,4,FALSE))</f>
        <v>0</v>
      </c>
      <c r="S30" s="90"/>
      <c r="T30" s="88"/>
      <c r="U30" s="89">
        <f>IF(T30="",0,VLOOKUP(T30,punkte,4,FALSE))</f>
        <v>0</v>
      </c>
      <c r="V30" s="89"/>
      <c r="W30" s="38"/>
      <c r="X30" s="90">
        <f t="shared" si="14"/>
        <v>0</v>
      </c>
      <c r="Y30" s="90">
        <f t="shared" si="14"/>
        <v>0</v>
      </c>
    </row>
    <row r="31" spans="1:25" ht="15" x14ac:dyDescent="0.2">
      <c r="A31" s="97">
        <v>10</v>
      </c>
      <c r="B31" s="151" t="s">
        <v>13</v>
      </c>
      <c r="C31" s="151"/>
      <c r="D31" s="97">
        <v>0</v>
      </c>
      <c r="E31" s="97" t="s">
        <v>9</v>
      </c>
      <c r="F31" s="98" t="s">
        <v>29</v>
      </c>
      <c r="G31" s="66"/>
    </row>
    <row r="32" spans="1:25" ht="15" x14ac:dyDescent="0.2">
      <c r="U32" s="63"/>
      <c r="W32" s="32" t="s">
        <v>204</v>
      </c>
      <c r="X32" s="32"/>
      <c r="Y32" s="32"/>
    </row>
  </sheetData>
  <autoFilter ref="A8:AQ8" xr:uid="{00000000-0009-0000-0000-00000C000000}"/>
  <mergeCells count="29">
    <mergeCell ref="E2:G2"/>
    <mergeCell ref="AI6:AK6"/>
    <mergeCell ref="F6:G6"/>
    <mergeCell ref="H6:J6"/>
    <mergeCell ref="K6:M6"/>
    <mergeCell ref="N6:P6"/>
    <mergeCell ref="Q6:S6"/>
    <mergeCell ref="AO6:AQ6"/>
    <mergeCell ref="W6:Y6"/>
    <mergeCell ref="F7:G7"/>
    <mergeCell ref="B23:C23"/>
    <mergeCell ref="N23:P23"/>
    <mergeCell ref="Q23:S23"/>
    <mergeCell ref="T23:V23"/>
    <mergeCell ref="W23:Y23"/>
    <mergeCell ref="C6:C7"/>
    <mergeCell ref="AL6:AN6"/>
    <mergeCell ref="T6:V6"/>
    <mergeCell ref="Z6:AB6"/>
    <mergeCell ref="AC6:AE6"/>
    <mergeCell ref="AF6:AH6"/>
    <mergeCell ref="B30:C30"/>
    <mergeCell ref="B31:C31"/>
    <mergeCell ref="B24:C24"/>
    <mergeCell ref="B25:C25"/>
    <mergeCell ref="B26:C26"/>
    <mergeCell ref="B27:C27"/>
    <mergeCell ref="B28:C28"/>
    <mergeCell ref="B29:C29"/>
  </mergeCells>
  <phoneticPr fontId="3" type="noConversion"/>
  <conditionalFormatting sqref="H9:H16 K9:K16 N9:N16 Q9:Q16 T9:T16 W15 AC15:AC16 AI15:AI16 AO15:AO16">
    <cfRule type="cellIs" dxfId="17" priority="2" stopIfTrue="1" operator="equal">
      <formula>10</formula>
    </cfRule>
  </conditionalFormatting>
  <conditionalFormatting sqref="N26:N30 Q26:Q30 T26:T30">
    <cfRule type="cellIs" dxfId="16" priority="1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33"/>
  <sheetViews>
    <sheetView workbookViewId="0">
      <pane xSplit="7260" ySplit="2745" topLeftCell="Z1" activePane="bottomRight"/>
      <selection activeCell="E2" sqref="E2:G2"/>
      <selection pane="topRight" activeCell="Y1" sqref="A1:Y65536"/>
      <selection pane="bottomLeft" activeCell="E3" sqref="E3"/>
      <selection pane="bottomRight" activeCell="E2" sqref="E2:G2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16384" width="11.42578125" style="65"/>
  </cols>
  <sheetData>
    <row r="1" spans="1:43" ht="26.25" x14ac:dyDescent="0.4">
      <c r="A1" s="64" t="s">
        <v>31</v>
      </c>
    </row>
    <row r="2" spans="1:43" ht="15" x14ac:dyDescent="0.2">
      <c r="A2" s="66" t="s">
        <v>21</v>
      </c>
      <c r="E2" s="136">
        <v>44899</v>
      </c>
      <c r="F2" s="137"/>
      <c r="G2" s="137"/>
      <c r="H2" s="113"/>
      <c r="I2" s="67"/>
      <c r="J2" s="67"/>
    </row>
    <row r="6" spans="1:43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30" t="s">
        <v>255</v>
      </c>
      <c r="G6" s="141"/>
      <c r="H6" s="116" t="s">
        <v>241</v>
      </c>
      <c r="I6" s="143"/>
      <c r="J6" s="144"/>
      <c r="K6" s="118" t="s">
        <v>242</v>
      </c>
      <c r="L6" s="146"/>
      <c r="M6" s="147"/>
      <c r="N6" s="116" t="s">
        <v>243</v>
      </c>
      <c r="O6" s="143"/>
      <c r="P6" s="144"/>
      <c r="Q6" s="118" t="s">
        <v>244</v>
      </c>
      <c r="R6" s="146"/>
      <c r="S6" s="147"/>
      <c r="T6" s="116" t="s">
        <v>245</v>
      </c>
      <c r="U6" s="143"/>
      <c r="V6" s="144"/>
      <c r="W6" s="118" t="s">
        <v>246</v>
      </c>
      <c r="X6" s="146"/>
      <c r="Y6" s="147"/>
      <c r="Z6" s="116" t="s">
        <v>247</v>
      </c>
      <c r="AA6" s="143"/>
      <c r="AB6" s="144"/>
      <c r="AC6" s="118" t="s">
        <v>257</v>
      </c>
      <c r="AD6" s="146"/>
      <c r="AE6" s="147"/>
      <c r="AF6" s="116" t="s">
        <v>248</v>
      </c>
      <c r="AG6" s="143"/>
      <c r="AH6" s="144"/>
      <c r="AI6" s="118" t="s">
        <v>249</v>
      </c>
      <c r="AJ6" s="146"/>
      <c r="AK6" s="147"/>
      <c r="AL6" s="116" t="s">
        <v>250</v>
      </c>
      <c r="AM6" s="143"/>
      <c r="AN6" s="144"/>
      <c r="AO6" s="118" t="s">
        <v>251</v>
      </c>
      <c r="AP6" s="146"/>
      <c r="AQ6" s="147"/>
    </row>
    <row r="7" spans="1:43" ht="29.25" customHeight="1" x14ac:dyDescent="0.25">
      <c r="A7" s="71"/>
      <c r="B7" s="71"/>
      <c r="C7" s="139"/>
      <c r="D7" s="72" t="s">
        <v>27</v>
      </c>
      <c r="E7" s="73" t="s">
        <v>16</v>
      </c>
      <c r="F7" s="154" t="s">
        <v>256</v>
      </c>
      <c r="G7" s="155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</row>
    <row r="8" spans="1:43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</row>
    <row r="9" spans="1:43" s="92" customFormat="1" ht="15.75" customHeight="1" x14ac:dyDescent="0.2">
      <c r="A9" s="86" t="s">
        <v>101</v>
      </c>
      <c r="B9" s="82">
        <v>1</v>
      </c>
      <c r="C9" s="83">
        <f t="shared" ref="C9:C17" si="0">COUNT($H9,$K9,$N9,$Q9,$T9,$W9,$Z9,$AC9,$AF9,$AI9,$AL9,$AO9)</f>
        <v>11</v>
      </c>
      <c r="D9" s="84">
        <f t="shared" ref="D9:D17" si="1">E9/COUNT($H9,$K9,$N9,$Q9,$T9,$W9,$Z9,$AC9,$AF9,$AI9,$AL9,$AO9,G9)</f>
        <v>9.5416666666666661</v>
      </c>
      <c r="E9" s="85">
        <f t="shared" ref="E9:E17" si="2">SUM($I9+$L9+$O9+$R9+$U9+$X9+$AA9+$AD9+$AG9+$AJ9+$AM9+$AP9+J9+M9+P9+S9+V9+Y9+AB9+AE9+AH9+AK9+AN9+AQ9+G9+F9)</f>
        <v>114.5</v>
      </c>
      <c r="F9" s="83">
        <v>10</v>
      </c>
      <c r="G9" s="83">
        <v>3</v>
      </c>
      <c r="H9" s="39">
        <v>1</v>
      </c>
      <c r="I9" s="88">
        <f t="shared" ref="I9:I17" si="3">IF(H9="",0,VLOOKUP(H9,punkte,4,FALSE))</f>
        <v>10</v>
      </c>
      <c r="J9" s="89">
        <v>2</v>
      </c>
      <c r="K9" s="42">
        <v>1</v>
      </c>
      <c r="L9" s="82">
        <f t="shared" ref="L9:L17" si="4">IF(K9="",0,VLOOKUP(K9,punkte,4,FALSE))</f>
        <v>10</v>
      </c>
      <c r="M9" s="90">
        <v>3</v>
      </c>
      <c r="N9" s="41">
        <v>3</v>
      </c>
      <c r="O9" s="88">
        <f t="shared" ref="O9:O17" si="5">IF(N9="",0,VLOOKUP(N9,punkte,4,FALSE))</f>
        <v>6</v>
      </c>
      <c r="P9" s="89"/>
      <c r="Q9" s="42">
        <v>1</v>
      </c>
      <c r="R9" s="82">
        <f t="shared" ref="R9:R17" si="6">IF(Q9="",0,VLOOKUP(Q9,punkte,4,FALSE))</f>
        <v>10</v>
      </c>
      <c r="S9" s="90">
        <v>3</v>
      </c>
      <c r="T9" s="41">
        <v>2</v>
      </c>
      <c r="U9" s="88">
        <f t="shared" ref="U9:U17" si="7">IF(T9="",0,VLOOKUP(T9,punkte,4,FALSE))</f>
        <v>8</v>
      </c>
      <c r="V9" s="89">
        <v>2</v>
      </c>
      <c r="W9" s="38">
        <v>4</v>
      </c>
      <c r="X9" s="82">
        <f t="shared" ref="X9:X17" si="8">IF(W9="",0,VLOOKUP(W9,punkte,4,FALSE))</f>
        <v>5</v>
      </c>
      <c r="Y9" s="90"/>
      <c r="Z9" s="91">
        <v>3</v>
      </c>
      <c r="AA9" s="88">
        <f t="shared" ref="AA9:AA17" si="9">IF(Z9="",0,VLOOKUP(Z9,punkte,4,FALSE))</f>
        <v>6</v>
      </c>
      <c r="AB9" s="111"/>
      <c r="AC9" s="38">
        <v>2</v>
      </c>
      <c r="AD9" s="82">
        <f t="shared" ref="AD9:AD17" si="10">IF(AC9="",0,VLOOKUP(AC9,punkte,4,FALSE))</f>
        <v>8</v>
      </c>
      <c r="AE9" s="112">
        <v>0.5</v>
      </c>
      <c r="AF9" s="91">
        <v>2</v>
      </c>
      <c r="AG9" s="88">
        <f t="shared" ref="AG9:AG17" si="11">IF(AF9="",0,VLOOKUP(AF9,punkte,4,FALSE))</f>
        <v>8</v>
      </c>
      <c r="AH9" s="111">
        <v>1</v>
      </c>
      <c r="AI9" s="38">
        <v>3</v>
      </c>
      <c r="AJ9" s="82">
        <f t="shared" ref="AJ9:AJ17" si="12">IF(AI9="",0,VLOOKUP(AI9,punkte,4,FALSE))</f>
        <v>6</v>
      </c>
      <c r="AK9" s="112"/>
      <c r="AL9" s="41"/>
      <c r="AM9" s="88">
        <f t="shared" ref="AM9:AM17" si="13">IF(AL9="",0,VLOOKUP(AL9,punkte,4,FALSE))</f>
        <v>0</v>
      </c>
      <c r="AN9" s="111"/>
      <c r="AO9" s="42">
        <v>1</v>
      </c>
      <c r="AP9" s="82">
        <f t="shared" ref="AP9:AP17" si="14">IF(AO9="",0,VLOOKUP(AO9,punkte,4,FALSE))</f>
        <v>10</v>
      </c>
      <c r="AQ9" s="112">
        <v>3</v>
      </c>
    </row>
    <row r="10" spans="1:43" s="92" customFormat="1" ht="15.75" customHeight="1" x14ac:dyDescent="0.2">
      <c r="A10" s="38" t="s">
        <v>1</v>
      </c>
      <c r="B10" s="82">
        <v>2</v>
      </c>
      <c r="C10" s="83">
        <f t="shared" si="0"/>
        <v>11</v>
      </c>
      <c r="D10" s="84">
        <f t="shared" si="1"/>
        <v>8.3333333333333339</v>
      </c>
      <c r="E10" s="85">
        <f t="shared" si="2"/>
        <v>100</v>
      </c>
      <c r="F10" s="83">
        <v>8</v>
      </c>
      <c r="G10" s="83">
        <v>1</v>
      </c>
      <c r="H10" s="41">
        <v>2</v>
      </c>
      <c r="I10" s="88">
        <f t="shared" si="3"/>
        <v>8</v>
      </c>
      <c r="J10" s="89">
        <v>3</v>
      </c>
      <c r="K10" s="86">
        <v>4</v>
      </c>
      <c r="L10" s="82">
        <f t="shared" si="4"/>
        <v>5</v>
      </c>
      <c r="M10" s="90"/>
      <c r="N10" s="41">
        <v>2</v>
      </c>
      <c r="O10" s="88">
        <f t="shared" si="5"/>
        <v>8</v>
      </c>
      <c r="P10" s="89">
        <v>1</v>
      </c>
      <c r="Q10" s="86">
        <v>2</v>
      </c>
      <c r="R10" s="82">
        <f t="shared" si="6"/>
        <v>8</v>
      </c>
      <c r="S10" s="90">
        <v>1</v>
      </c>
      <c r="T10" s="88">
        <v>6</v>
      </c>
      <c r="U10" s="88">
        <f t="shared" si="7"/>
        <v>3</v>
      </c>
      <c r="V10" s="89"/>
      <c r="W10" s="42">
        <v>1</v>
      </c>
      <c r="X10" s="82">
        <f t="shared" si="8"/>
        <v>10</v>
      </c>
      <c r="Y10" s="90">
        <v>2</v>
      </c>
      <c r="Z10" s="39">
        <v>1</v>
      </c>
      <c r="AA10" s="88">
        <f t="shared" si="9"/>
        <v>10</v>
      </c>
      <c r="AB10" s="111">
        <v>2</v>
      </c>
      <c r="AC10" s="82">
        <v>5</v>
      </c>
      <c r="AD10" s="82">
        <f t="shared" si="10"/>
        <v>4</v>
      </c>
      <c r="AE10" s="112"/>
      <c r="AF10" s="41">
        <v>4</v>
      </c>
      <c r="AG10" s="88">
        <f t="shared" si="11"/>
        <v>5</v>
      </c>
      <c r="AH10" s="111"/>
      <c r="AI10" s="42">
        <v>1</v>
      </c>
      <c r="AJ10" s="82">
        <f t="shared" si="12"/>
        <v>10</v>
      </c>
      <c r="AK10" s="112">
        <v>3</v>
      </c>
      <c r="AL10" s="88"/>
      <c r="AM10" s="88">
        <f t="shared" si="13"/>
        <v>0</v>
      </c>
      <c r="AN10" s="111"/>
      <c r="AO10" s="38">
        <v>2</v>
      </c>
      <c r="AP10" s="82">
        <f t="shared" si="14"/>
        <v>8</v>
      </c>
      <c r="AQ10" s="112"/>
    </row>
    <row r="11" spans="1:43" s="92" customFormat="1" ht="15.75" customHeight="1" x14ac:dyDescent="0.2">
      <c r="A11" s="38" t="s">
        <v>207</v>
      </c>
      <c r="B11" s="82">
        <v>3</v>
      </c>
      <c r="C11" s="83">
        <f t="shared" si="0"/>
        <v>11</v>
      </c>
      <c r="D11" s="84">
        <f t="shared" si="1"/>
        <v>6.5</v>
      </c>
      <c r="E11" s="85">
        <f t="shared" si="2"/>
        <v>78</v>
      </c>
      <c r="F11" s="83">
        <v>5</v>
      </c>
      <c r="G11" s="83">
        <f>VLOOKUP(A11,$L$27:$AE$31,20,FALSE)</f>
        <v>0</v>
      </c>
      <c r="H11" s="41">
        <v>3</v>
      </c>
      <c r="I11" s="88">
        <f t="shared" si="3"/>
        <v>6</v>
      </c>
      <c r="J11" s="89"/>
      <c r="K11" s="38">
        <v>3</v>
      </c>
      <c r="L11" s="82">
        <f t="shared" si="4"/>
        <v>6</v>
      </c>
      <c r="M11" s="90">
        <v>2</v>
      </c>
      <c r="N11" s="41">
        <v>5</v>
      </c>
      <c r="O11" s="88">
        <f t="shared" si="5"/>
        <v>4</v>
      </c>
      <c r="P11" s="89"/>
      <c r="Q11" s="86">
        <v>3</v>
      </c>
      <c r="R11" s="82">
        <f t="shared" si="6"/>
        <v>6</v>
      </c>
      <c r="S11" s="90"/>
      <c r="T11" s="39">
        <v>1</v>
      </c>
      <c r="U11" s="88">
        <f t="shared" si="7"/>
        <v>10</v>
      </c>
      <c r="V11" s="89">
        <v>1</v>
      </c>
      <c r="W11" s="86">
        <v>2</v>
      </c>
      <c r="X11" s="82">
        <f t="shared" si="8"/>
        <v>8</v>
      </c>
      <c r="Y11" s="90">
        <v>2</v>
      </c>
      <c r="Z11" s="41">
        <v>4</v>
      </c>
      <c r="AA11" s="88">
        <f t="shared" si="9"/>
        <v>5</v>
      </c>
      <c r="AB11" s="111"/>
      <c r="AC11" s="86">
        <v>3</v>
      </c>
      <c r="AD11" s="82">
        <f t="shared" si="10"/>
        <v>6</v>
      </c>
      <c r="AE11" s="112">
        <v>1</v>
      </c>
      <c r="AF11" s="41">
        <v>3</v>
      </c>
      <c r="AG11" s="88">
        <f t="shared" si="11"/>
        <v>6</v>
      </c>
      <c r="AH11" s="111"/>
      <c r="AI11" s="86">
        <v>4</v>
      </c>
      <c r="AJ11" s="82">
        <f t="shared" si="12"/>
        <v>5</v>
      </c>
      <c r="AK11" s="112"/>
      <c r="AL11" s="91"/>
      <c r="AM11" s="88">
        <f t="shared" si="13"/>
        <v>0</v>
      </c>
      <c r="AN11" s="111"/>
      <c r="AO11" s="38">
        <v>4</v>
      </c>
      <c r="AP11" s="82">
        <f t="shared" si="14"/>
        <v>5</v>
      </c>
      <c r="AQ11" s="112"/>
    </row>
    <row r="12" spans="1:43" s="92" customFormat="1" ht="15.75" customHeight="1" x14ac:dyDescent="0.2">
      <c r="A12" s="38" t="s">
        <v>5</v>
      </c>
      <c r="B12" s="82">
        <v>4</v>
      </c>
      <c r="C12" s="83">
        <f t="shared" si="0"/>
        <v>11</v>
      </c>
      <c r="D12" s="84">
        <f t="shared" si="1"/>
        <v>6.166666666666667</v>
      </c>
      <c r="E12" s="85">
        <f t="shared" si="2"/>
        <v>74</v>
      </c>
      <c r="F12" s="83">
        <v>6</v>
      </c>
      <c r="G12" s="83">
        <f>VLOOKUP(A12,$L$27:$AE$31,20,FALSE)</f>
        <v>0</v>
      </c>
      <c r="H12" s="41">
        <v>4</v>
      </c>
      <c r="I12" s="88">
        <f t="shared" si="3"/>
        <v>5</v>
      </c>
      <c r="J12" s="89"/>
      <c r="K12" s="38">
        <v>5</v>
      </c>
      <c r="L12" s="82">
        <f t="shared" si="4"/>
        <v>4</v>
      </c>
      <c r="M12" s="90"/>
      <c r="N12" s="41">
        <v>4</v>
      </c>
      <c r="O12" s="88">
        <f t="shared" si="5"/>
        <v>5</v>
      </c>
      <c r="P12" s="89"/>
      <c r="Q12" s="38">
        <v>4</v>
      </c>
      <c r="R12" s="82">
        <f t="shared" si="6"/>
        <v>5</v>
      </c>
      <c r="S12" s="90"/>
      <c r="T12" s="41">
        <v>5</v>
      </c>
      <c r="U12" s="88">
        <f t="shared" si="7"/>
        <v>4</v>
      </c>
      <c r="V12" s="89"/>
      <c r="W12" s="38">
        <v>3</v>
      </c>
      <c r="X12" s="82">
        <f t="shared" si="8"/>
        <v>6</v>
      </c>
      <c r="Y12" s="90"/>
      <c r="Z12" s="41">
        <v>2</v>
      </c>
      <c r="AA12" s="88">
        <f t="shared" si="9"/>
        <v>8</v>
      </c>
      <c r="AB12" s="111">
        <v>1</v>
      </c>
      <c r="AC12" s="38">
        <v>6</v>
      </c>
      <c r="AD12" s="82">
        <f t="shared" si="10"/>
        <v>3</v>
      </c>
      <c r="AE12" s="112"/>
      <c r="AF12" s="39">
        <v>1</v>
      </c>
      <c r="AG12" s="88">
        <f t="shared" si="11"/>
        <v>10</v>
      </c>
      <c r="AH12" s="111">
        <v>2</v>
      </c>
      <c r="AI12" s="38">
        <v>2</v>
      </c>
      <c r="AJ12" s="82">
        <f t="shared" si="12"/>
        <v>8</v>
      </c>
      <c r="AK12" s="112">
        <v>1</v>
      </c>
      <c r="AL12" s="41"/>
      <c r="AM12" s="88">
        <f t="shared" si="13"/>
        <v>0</v>
      </c>
      <c r="AN12" s="111"/>
      <c r="AO12" s="38">
        <v>3</v>
      </c>
      <c r="AP12" s="82">
        <f t="shared" si="14"/>
        <v>6</v>
      </c>
      <c r="AQ12" s="112"/>
    </row>
    <row r="13" spans="1:43" s="92" customFormat="1" ht="15.75" customHeight="1" x14ac:dyDescent="0.2">
      <c r="A13" s="38" t="s">
        <v>190</v>
      </c>
      <c r="B13" s="82">
        <v>5</v>
      </c>
      <c r="C13" s="83">
        <f t="shared" si="0"/>
        <v>6</v>
      </c>
      <c r="D13" s="84">
        <f t="shared" si="1"/>
        <v>5.1428571428571432</v>
      </c>
      <c r="E13" s="85">
        <f t="shared" si="2"/>
        <v>36</v>
      </c>
      <c r="F13" s="83">
        <v>4</v>
      </c>
      <c r="G13" s="83">
        <v>0</v>
      </c>
      <c r="H13" s="91">
        <v>6</v>
      </c>
      <c r="I13" s="88">
        <f t="shared" si="3"/>
        <v>3</v>
      </c>
      <c r="J13" s="89"/>
      <c r="K13" s="82">
        <v>2</v>
      </c>
      <c r="L13" s="82">
        <f t="shared" si="4"/>
        <v>8</v>
      </c>
      <c r="M13" s="90"/>
      <c r="N13" s="91"/>
      <c r="O13" s="88">
        <f t="shared" si="5"/>
        <v>0</v>
      </c>
      <c r="P13" s="89"/>
      <c r="Q13" s="82">
        <v>5</v>
      </c>
      <c r="R13" s="82">
        <f t="shared" si="6"/>
        <v>4</v>
      </c>
      <c r="S13" s="90"/>
      <c r="T13" s="88">
        <v>3</v>
      </c>
      <c r="U13" s="88">
        <f t="shared" si="7"/>
        <v>6</v>
      </c>
      <c r="V13" s="89">
        <v>2</v>
      </c>
      <c r="W13" s="82">
        <v>5</v>
      </c>
      <c r="X13" s="82">
        <f t="shared" si="8"/>
        <v>4</v>
      </c>
      <c r="Y13" s="90"/>
      <c r="Z13" s="88"/>
      <c r="AA13" s="88">
        <f t="shared" si="9"/>
        <v>0</v>
      </c>
      <c r="AB13" s="111"/>
      <c r="AC13" s="38">
        <v>4</v>
      </c>
      <c r="AD13" s="82">
        <f t="shared" si="10"/>
        <v>5</v>
      </c>
      <c r="AE13" s="112"/>
      <c r="AF13" s="88"/>
      <c r="AG13" s="88">
        <f t="shared" si="11"/>
        <v>0</v>
      </c>
      <c r="AH13" s="111"/>
      <c r="AI13" s="82"/>
      <c r="AJ13" s="82">
        <f t="shared" si="12"/>
        <v>0</v>
      </c>
      <c r="AK13" s="112"/>
      <c r="AL13" s="88"/>
      <c r="AM13" s="88">
        <f t="shared" si="13"/>
        <v>0</v>
      </c>
      <c r="AN13" s="111"/>
      <c r="AO13" s="82"/>
      <c r="AP13" s="82">
        <f t="shared" si="14"/>
        <v>0</v>
      </c>
      <c r="AQ13" s="112"/>
    </row>
    <row r="14" spans="1:43" s="92" customFormat="1" ht="15.75" customHeight="1" x14ac:dyDescent="0.2">
      <c r="A14" s="38" t="s">
        <v>219</v>
      </c>
      <c r="B14" s="82">
        <v>6</v>
      </c>
      <c r="C14" s="83">
        <f t="shared" si="0"/>
        <v>3</v>
      </c>
      <c r="D14" s="84">
        <f t="shared" si="1"/>
        <v>7.625</v>
      </c>
      <c r="E14" s="85">
        <f t="shared" si="2"/>
        <v>30.5</v>
      </c>
      <c r="F14" s="83">
        <v>0</v>
      </c>
      <c r="G14" s="82">
        <v>0</v>
      </c>
      <c r="H14" s="91">
        <v>5</v>
      </c>
      <c r="I14" s="88">
        <f t="shared" si="3"/>
        <v>4</v>
      </c>
      <c r="J14" s="89"/>
      <c r="K14" s="38"/>
      <c r="L14" s="82">
        <f t="shared" si="4"/>
        <v>0</v>
      </c>
      <c r="M14" s="90"/>
      <c r="N14" s="39">
        <v>1</v>
      </c>
      <c r="O14" s="88">
        <f t="shared" si="5"/>
        <v>10</v>
      </c>
      <c r="P14" s="89">
        <v>3</v>
      </c>
      <c r="Q14" s="86"/>
      <c r="R14" s="82">
        <f t="shared" si="6"/>
        <v>0</v>
      </c>
      <c r="S14" s="90"/>
      <c r="T14" s="39"/>
      <c r="U14" s="88">
        <f t="shared" si="7"/>
        <v>0</v>
      </c>
      <c r="V14" s="89"/>
      <c r="W14" s="38"/>
      <c r="X14" s="82">
        <f t="shared" si="8"/>
        <v>0</v>
      </c>
      <c r="Y14" s="90"/>
      <c r="Z14" s="91"/>
      <c r="AA14" s="88">
        <f t="shared" si="9"/>
        <v>0</v>
      </c>
      <c r="AB14" s="111"/>
      <c r="AC14" s="42">
        <v>1</v>
      </c>
      <c r="AD14" s="82">
        <f t="shared" si="10"/>
        <v>10</v>
      </c>
      <c r="AE14" s="112">
        <v>3.5</v>
      </c>
      <c r="AF14" s="39"/>
      <c r="AG14" s="88">
        <f t="shared" si="11"/>
        <v>0</v>
      </c>
      <c r="AH14" s="111"/>
      <c r="AI14" s="42"/>
      <c r="AJ14" s="82">
        <f t="shared" si="12"/>
        <v>0</v>
      </c>
      <c r="AK14" s="112"/>
      <c r="AL14" s="41"/>
      <c r="AM14" s="88">
        <f t="shared" si="13"/>
        <v>0</v>
      </c>
      <c r="AN14" s="111"/>
      <c r="AO14" s="86"/>
      <c r="AP14" s="82">
        <f t="shared" si="14"/>
        <v>0</v>
      </c>
      <c r="AQ14" s="112"/>
    </row>
    <row r="15" spans="1:43" s="92" customFormat="1" ht="15.75" customHeight="1" x14ac:dyDescent="0.2">
      <c r="A15" s="38" t="s">
        <v>254</v>
      </c>
      <c r="B15" s="82">
        <v>7</v>
      </c>
      <c r="C15" s="83">
        <f t="shared" si="0"/>
        <v>2</v>
      </c>
      <c r="D15" s="84">
        <f t="shared" si="1"/>
        <v>3</v>
      </c>
      <c r="E15" s="85">
        <f t="shared" si="2"/>
        <v>9</v>
      </c>
      <c r="F15" s="34">
        <v>0</v>
      </c>
      <c r="G15" s="86">
        <v>0</v>
      </c>
      <c r="H15" s="91"/>
      <c r="I15" s="88">
        <f t="shared" si="3"/>
        <v>0</v>
      </c>
      <c r="J15" s="89"/>
      <c r="K15" s="86"/>
      <c r="L15" s="82">
        <f t="shared" si="4"/>
        <v>0</v>
      </c>
      <c r="M15" s="90"/>
      <c r="N15" s="91"/>
      <c r="O15" s="88">
        <f t="shared" si="5"/>
        <v>0</v>
      </c>
      <c r="P15" s="89"/>
      <c r="Q15" s="86"/>
      <c r="R15" s="82">
        <f t="shared" si="6"/>
        <v>0</v>
      </c>
      <c r="S15" s="90"/>
      <c r="T15" s="91">
        <v>4</v>
      </c>
      <c r="U15" s="88">
        <f t="shared" si="7"/>
        <v>5</v>
      </c>
      <c r="V15" s="89"/>
      <c r="W15" s="86"/>
      <c r="X15" s="82">
        <f t="shared" si="8"/>
        <v>0</v>
      </c>
      <c r="Y15" s="90"/>
      <c r="Z15" s="39"/>
      <c r="AA15" s="88">
        <f t="shared" si="9"/>
        <v>0</v>
      </c>
      <c r="AB15" s="111"/>
      <c r="AC15" s="86"/>
      <c r="AD15" s="82">
        <f t="shared" si="10"/>
        <v>0</v>
      </c>
      <c r="AE15" s="112"/>
      <c r="AF15" s="91"/>
      <c r="AG15" s="88">
        <f t="shared" si="11"/>
        <v>0</v>
      </c>
      <c r="AH15" s="111"/>
      <c r="AI15" s="86">
        <v>5</v>
      </c>
      <c r="AJ15" s="82">
        <f t="shared" si="12"/>
        <v>4</v>
      </c>
      <c r="AK15" s="112"/>
      <c r="AL15" s="39"/>
      <c r="AM15" s="88">
        <f t="shared" si="13"/>
        <v>0</v>
      </c>
      <c r="AN15" s="111"/>
      <c r="AO15" s="86"/>
      <c r="AP15" s="82">
        <f t="shared" si="14"/>
        <v>0</v>
      </c>
      <c r="AQ15" s="112"/>
    </row>
    <row r="16" spans="1:43" s="92" customFormat="1" ht="15.75" customHeight="1" x14ac:dyDescent="0.2">
      <c r="A16" s="38" t="s">
        <v>252</v>
      </c>
      <c r="B16" s="82">
        <v>8</v>
      </c>
      <c r="C16" s="83">
        <f t="shared" si="0"/>
        <v>1</v>
      </c>
      <c r="D16" s="84">
        <f t="shared" si="1"/>
        <v>1.5</v>
      </c>
      <c r="E16" s="85">
        <f t="shared" si="2"/>
        <v>3</v>
      </c>
      <c r="F16" s="34">
        <v>0</v>
      </c>
      <c r="G16" s="86">
        <v>0</v>
      </c>
      <c r="H16" s="91"/>
      <c r="I16" s="88">
        <f t="shared" si="3"/>
        <v>0</v>
      </c>
      <c r="J16" s="89"/>
      <c r="K16" s="86">
        <v>6</v>
      </c>
      <c r="L16" s="82">
        <f t="shared" si="4"/>
        <v>3</v>
      </c>
      <c r="M16" s="90"/>
      <c r="N16" s="91"/>
      <c r="O16" s="88">
        <f t="shared" si="5"/>
        <v>0</v>
      </c>
      <c r="P16" s="89"/>
      <c r="Q16" s="86"/>
      <c r="R16" s="82">
        <f t="shared" si="6"/>
        <v>0</v>
      </c>
      <c r="S16" s="90"/>
      <c r="T16" s="91"/>
      <c r="U16" s="88">
        <f t="shared" si="7"/>
        <v>0</v>
      </c>
      <c r="V16" s="89"/>
      <c r="W16" s="86"/>
      <c r="X16" s="82">
        <f t="shared" si="8"/>
        <v>0</v>
      </c>
      <c r="Y16" s="90"/>
      <c r="Z16" s="39"/>
      <c r="AA16" s="88">
        <f t="shared" si="9"/>
        <v>0</v>
      </c>
      <c r="AB16" s="111"/>
      <c r="AC16" s="86"/>
      <c r="AD16" s="82">
        <f t="shared" si="10"/>
        <v>0</v>
      </c>
      <c r="AE16" s="112"/>
      <c r="AF16" s="91"/>
      <c r="AG16" s="88">
        <f t="shared" si="11"/>
        <v>0</v>
      </c>
      <c r="AH16" s="111"/>
      <c r="AI16" s="86"/>
      <c r="AJ16" s="82">
        <f t="shared" si="12"/>
        <v>0</v>
      </c>
      <c r="AK16" s="112"/>
      <c r="AL16" s="39"/>
      <c r="AM16" s="88">
        <f t="shared" si="13"/>
        <v>0</v>
      </c>
      <c r="AN16" s="111"/>
      <c r="AO16" s="86"/>
      <c r="AP16" s="82">
        <f t="shared" si="14"/>
        <v>0</v>
      </c>
      <c r="AQ16" s="112"/>
    </row>
    <row r="17" spans="1:43" s="92" customFormat="1" ht="15.75" customHeight="1" x14ac:dyDescent="0.2">
      <c r="A17" s="86" t="s">
        <v>6</v>
      </c>
      <c r="B17" s="82">
        <v>99</v>
      </c>
      <c r="C17" s="83">
        <f t="shared" si="0"/>
        <v>0</v>
      </c>
      <c r="D17" s="84">
        <f t="shared" si="1"/>
        <v>0</v>
      </c>
      <c r="E17" s="85">
        <f t="shared" si="2"/>
        <v>0</v>
      </c>
      <c r="F17" s="83">
        <v>0</v>
      </c>
      <c r="G17" s="86">
        <v>0</v>
      </c>
      <c r="H17" s="88"/>
      <c r="I17" s="88">
        <f t="shared" si="3"/>
        <v>0</v>
      </c>
      <c r="J17" s="89"/>
      <c r="K17" s="82"/>
      <c r="L17" s="82">
        <f t="shared" si="4"/>
        <v>0</v>
      </c>
      <c r="M17" s="90"/>
      <c r="N17" s="88"/>
      <c r="O17" s="88">
        <f t="shared" si="5"/>
        <v>0</v>
      </c>
      <c r="P17" s="89"/>
      <c r="Q17" s="86"/>
      <c r="R17" s="82">
        <f t="shared" si="6"/>
        <v>0</v>
      </c>
      <c r="S17" s="90"/>
      <c r="T17" s="87"/>
      <c r="U17" s="88">
        <f t="shared" si="7"/>
        <v>0</v>
      </c>
      <c r="V17" s="89"/>
      <c r="W17" s="86"/>
      <c r="X17" s="82">
        <f t="shared" si="8"/>
        <v>0</v>
      </c>
      <c r="Y17" s="90"/>
      <c r="Z17" s="88"/>
      <c r="AA17" s="88">
        <f t="shared" si="9"/>
        <v>0</v>
      </c>
      <c r="AB17" s="111"/>
      <c r="AC17" s="86"/>
      <c r="AD17" s="82">
        <f t="shared" si="10"/>
        <v>0</v>
      </c>
      <c r="AE17" s="112"/>
      <c r="AF17" s="88"/>
      <c r="AG17" s="88">
        <f t="shared" si="11"/>
        <v>0</v>
      </c>
      <c r="AH17" s="111"/>
      <c r="AI17" s="86"/>
      <c r="AJ17" s="82">
        <f t="shared" si="12"/>
        <v>0</v>
      </c>
      <c r="AK17" s="112"/>
      <c r="AL17" s="87"/>
      <c r="AM17" s="88">
        <f t="shared" si="13"/>
        <v>0</v>
      </c>
      <c r="AN17" s="111"/>
      <c r="AO17" s="86"/>
      <c r="AP17" s="82">
        <f t="shared" si="14"/>
        <v>0</v>
      </c>
      <c r="AQ17" s="112"/>
    </row>
    <row r="18" spans="1:43" ht="15" x14ac:dyDescent="0.2">
      <c r="F18" s="94"/>
      <c r="G18" s="95"/>
    </row>
    <row r="19" spans="1:43" ht="15" x14ac:dyDescent="0.2">
      <c r="F19" s="94"/>
      <c r="G19" s="95"/>
    </row>
    <row r="20" spans="1:43" ht="15" x14ac:dyDescent="0.2">
      <c r="F20" s="94"/>
      <c r="G20" s="95"/>
    </row>
    <row r="21" spans="1:43" ht="15" x14ac:dyDescent="0.2">
      <c r="F21" s="94"/>
      <c r="G21" s="95"/>
    </row>
    <row r="23" spans="1:43" ht="15" x14ac:dyDescent="0.2">
      <c r="A23" s="66" t="s">
        <v>12</v>
      </c>
      <c r="B23" s="66"/>
      <c r="C23" s="66"/>
      <c r="D23" s="66"/>
      <c r="E23" s="66"/>
      <c r="F23" s="66"/>
      <c r="G23" s="66"/>
      <c r="H23" s="96"/>
      <c r="K23" s="66"/>
    </row>
    <row r="24" spans="1:43" ht="15" x14ac:dyDescent="0.2">
      <c r="A24" s="66">
        <v>1</v>
      </c>
      <c r="B24" s="148" t="s">
        <v>13</v>
      </c>
      <c r="C24" s="148"/>
      <c r="D24" s="66">
        <v>10</v>
      </c>
      <c r="E24" s="66" t="s">
        <v>9</v>
      </c>
      <c r="F24" s="66"/>
      <c r="G24" s="66"/>
      <c r="H24" s="66"/>
      <c r="K24" s="66"/>
      <c r="N24" s="116" t="s">
        <v>183</v>
      </c>
      <c r="O24" s="143"/>
      <c r="P24" s="144"/>
      <c r="Q24" s="118" t="s">
        <v>184</v>
      </c>
      <c r="R24" s="146"/>
      <c r="S24" s="147"/>
      <c r="T24" s="116" t="s">
        <v>185</v>
      </c>
      <c r="U24" s="143"/>
      <c r="V24" s="144"/>
      <c r="W24" s="118" t="s">
        <v>239</v>
      </c>
      <c r="X24" s="146"/>
      <c r="Y24" s="147"/>
      <c r="Z24" s="116" t="s">
        <v>240</v>
      </c>
      <c r="AA24" s="143"/>
      <c r="AB24" s="144"/>
      <c r="AC24" s="118" t="s">
        <v>186</v>
      </c>
      <c r="AD24" s="146"/>
      <c r="AE24" s="147"/>
    </row>
    <row r="25" spans="1:43" ht="25.5" x14ac:dyDescent="0.2">
      <c r="A25" s="66">
        <v>2</v>
      </c>
      <c r="B25" s="148" t="s">
        <v>13</v>
      </c>
      <c r="C25" s="148"/>
      <c r="D25" s="66">
        <v>8</v>
      </c>
      <c r="E25" s="66" t="s">
        <v>9</v>
      </c>
      <c r="F25" s="66"/>
      <c r="G25" s="66"/>
      <c r="H25" s="66"/>
      <c r="K25" s="66"/>
      <c r="N25" s="74" t="s">
        <v>8</v>
      </c>
      <c r="O25" s="75" t="s">
        <v>9</v>
      </c>
      <c r="P25" s="76" t="s">
        <v>86</v>
      </c>
      <c r="Q25" s="77" t="s">
        <v>8</v>
      </c>
      <c r="R25" s="78" t="s">
        <v>9</v>
      </c>
      <c r="S25" s="79" t="s">
        <v>86</v>
      </c>
      <c r="T25" s="74" t="s">
        <v>8</v>
      </c>
      <c r="U25" s="75" t="s">
        <v>9</v>
      </c>
      <c r="V25" s="76" t="s">
        <v>86</v>
      </c>
      <c r="W25" s="77" t="s">
        <v>8</v>
      </c>
      <c r="X25" s="78" t="s">
        <v>9</v>
      </c>
      <c r="Y25" s="79" t="s">
        <v>86</v>
      </c>
      <c r="Z25" s="74" t="s">
        <v>8</v>
      </c>
      <c r="AA25" s="75" t="s">
        <v>9</v>
      </c>
      <c r="AB25" s="76" t="s">
        <v>86</v>
      </c>
      <c r="AC25" s="77" t="s">
        <v>8</v>
      </c>
      <c r="AD25" s="78" t="s">
        <v>9</v>
      </c>
      <c r="AE25" s="79" t="s">
        <v>86</v>
      </c>
    </row>
    <row r="26" spans="1:43" ht="15" x14ac:dyDescent="0.2">
      <c r="A26" s="66">
        <v>3</v>
      </c>
      <c r="B26" s="148" t="s">
        <v>13</v>
      </c>
      <c r="C26" s="148"/>
      <c r="D26" s="66">
        <v>6</v>
      </c>
      <c r="E26" s="66" t="s">
        <v>9</v>
      </c>
      <c r="F26" s="66"/>
      <c r="G26" s="66"/>
      <c r="N26" s="80"/>
      <c r="O26" s="80"/>
      <c r="P26" s="80"/>
      <c r="T26" s="80"/>
      <c r="U26" s="80"/>
      <c r="V26" s="80"/>
      <c r="Z26" s="80"/>
      <c r="AA26" s="80"/>
      <c r="AB26" s="80"/>
    </row>
    <row r="27" spans="1:43" ht="15.75" x14ac:dyDescent="0.2">
      <c r="A27" s="66">
        <v>4</v>
      </c>
      <c r="B27" s="148" t="s">
        <v>13</v>
      </c>
      <c r="C27" s="148"/>
      <c r="D27" s="66">
        <v>5</v>
      </c>
      <c r="E27" s="66" t="s">
        <v>9</v>
      </c>
      <c r="F27" s="66"/>
      <c r="G27" s="66"/>
      <c r="L27" s="86" t="s">
        <v>101</v>
      </c>
      <c r="N27" s="39">
        <v>1</v>
      </c>
      <c r="O27" s="89">
        <f>IF(N27="",0,VLOOKUP(N27,punkte,4,FALSE))</f>
        <v>10</v>
      </c>
      <c r="P27" s="89">
        <v>4</v>
      </c>
      <c r="Q27" s="42">
        <v>1</v>
      </c>
      <c r="R27" s="90">
        <f>IF(Q27="",0,VLOOKUP(Q27,punkte,4,FALSE))</f>
        <v>10</v>
      </c>
      <c r="S27" s="90">
        <v>2</v>
      </c>
      <c r="T27" s="39">
        <v>2</v>
      </c>
      <c r="U27" s="89">
        <f>IF(T27="",0,VLOOKUP(T27,punkte,4,FALSE))</f>
        <v>8</v>
      </c>
      <c r="V27" s="89">
        <v>1</v>
      </c>
      <c r="W27" s="42"/>
      <c r="X27" s="90">
        <f>IF(W27="",0,VLOOKUP(W27,punkte,4,FALSE))</f>
        <v>0</v>
      </c>
      <c r="Y27" s="90"/>
      <c r="Z27" s="39"/>
      <c r="AA27" s="89">
        <f>IF(Z27="",0,VLOOKUP(Z27,punkte,4,FALSE))</f>
        <v>0</v>
      </c>
      <c r="AB27" s="89"/>
      <c r="AC27" s="42">
        <v>1</v>
      </c>
      <c r="AD27" s="90">
        <f t="shared" ref="AD27:AE31" si="15">SUM(O27+R27+U27+X27+AA27)</f>
        <v>28</v>
      </c>
      <c r="AE27" s="90">
        <f t="shared" si="15"/>
        <v>7</v>
      </c>
    </row>
    <row r="28" spans="1:43" ht="15" x14ac:dyDescent="0.2">
      <c r="A28" s="66">
        <v>5</v>
      </c>
      <c r="B28" s="148" t="s">
        <v>13</v>
      </c>
      <c r="C28" s="148"/>
      <c r="D28" s="66">
        <v>4</v>
      </c>
      <c r="E28" s="66" t="s">
        <v>9</v>
      </c>
      <c r="F28" s="66"/>
      <c r="G28" s="66"/>
      <c r="L28" s="38" t="s">
        <v>1</v>
      </c>
      <c r="N28" s="91">
        <v>4</v>
      </c>
      <c r="O28" s="89">
        <f>IF(N28="",0,VLOOKUP(N28,punkte,4,FALSE))</f>
        <v>5</v>
      </c>
      <c r="P28" s="89"/>
      <c r="Q28" s="86">
        <v>2</v>
      </c>
      <c r="R28" s="90">
        <f>IF(Q28="",0,VLOOKUP(Q28,punkte,4,FALSE))</f>
        <v>8</v>
      </c>
      <c r="S28" s="90">
        <v>1</v>
      </c>
      <c r="T28" s="88">
        <v>1</v>
      </c>
      <c r="U28" s="89">
        <f>IF(T28="",0,VLOOKUP(T28,punkte,4,FALSE))</f>
        <v>10</v>
      </c>
      <c r="V28" s="89">
        <v>3</v>
      </c>
      <c r="W28" s="86"/>
      <c r="X28" s="90">
        <f>IF(W28="",0,VLOOKUP(W28,punkte,4,FALSE))</f>
        <v>0</v>
      </c>
      <c r="Y28" s="90"/>
      <c r="Z28" s="88"/>
      <c r="AA28" s="89">
        <f>IF(Z28="",0,VLOOKUP(Z28,punkte,4,FALSE))</f>
        <v>0</v>
      </c>
      <c r="AB28" s="89"/>
      <c r="AC28" s="38">
        <v>2</v>
      </c>
      <c r="AD28" s="90">
        <f t="shared" si="15"/>
        <v>23</v>
      </c>
      <c r="AE28" s="90">
        <f t="shared" si="15"/>
        <v>4</v>
      </c>
    </row>
    <row r="29" spans="1:43" ht="15" x14ac:dyDescent="0.2">
      <c r="A29" s="66">
        <v>6</v>
      </c>
      <c r="B29" s="148" t="s">
        <v>13</v>
      </c>
      <c r="C29" s="148"/>
      <c r="D29" s="66">
        <v>3</v>
      </c>
      <c r="E29" s="66" t="s">
        <v>9</v>
      </c>
      <c r="F29" s="66"/>
      <c r="G29" s="66"/>
      <c r="L29" s="86" t="s">
        <v>5</v>
      </c>
      <c r="N29" s="41">
        <v>2</v>
      </c>
      <c r="O29" s="89">
        <f>IF(N29="",0,VLOOKUP(N29,punkte,4,FALSE))</f>
        <v>8</v>
      </c>
      <c r="P29" s="89"/>
      <c r="Q29" s="38">
        <v>5</v>
      </c>
      <c r="R29" s="90">
        <f>IF(Q29="",0,VLOOKUP(Q29,punkte,4,FALSE))</f>
        <v>4</v>
      </c>
      <c r="S29" s="90"/>
      <c r="T29" s="41">
        <v>3</v>
      </c>
      <c r="U29" s="89">
        <f>IF(T29="",0,VLOOKUP(T29,punkte,4,FALSE))</f>
        <v>6</v>
      </c>
      <c r="V29" s="89"/>
      <c r="W29" s="38"/>
      <c r="X29" s="90">
        <f>IF(W29="",0,VLOOKUP(W29,punkte,4,FALSE))</f>
        <v>0</v>
      </c>
      <c r="Y29" s="90"/>
      <c r="Z29" s="41"/>
      <c r="AA29" s="89">
        <f>IF(Z29="",0,VLOOKUP(Z29,punkte,4,FALSE))</f>
        <v>0</v>
      </c>
      <c r="AB29" s="89"/>
      <c r="AC29" s="38">
        <v>3</v>
      </c>
      <c r="AD29" s="90">
        <f t="shared" si="15"/>
        <v>18</v>
      </c>
      <c r="AE29" s="90">
        <f t="shared" si="15"/>
        <v>0</v>
      </c>
    </row>
    <row r="30" spans="1:43" ht="15" x14ac:dyDescent="0.2">
      <c r="A30" s="66">
        <v>7</v>
      </c>
      <c r="B30" s="148" t="s">
        <v>13</v>
      </c>
      <c r="C30" s="148"/>
      <c r="D30" s="66">
        <v>2</v>
      </c>
      <c r="E30" s="66" t="s">
        <v>9</v>
      </c>
      <c r="F30" s="66"/>
      <c r="G30" s="66"/>
      <c r="L30" s="38" t="s">
        <v>207</v>
      </c>
      <c r="N30" s="41">
        <v>3</v>
      </c>
      <c r="O30" s="89">
        <f>IF(N30="",0,VLOOKUP(N30,punkte,4,FALSE))</f>
        <v>6</v>
      </c>
      <c r="P30" s="89"/>
      <c r="Q30" s="38">
        <v>4</v>
      </c>
      <c r="R30" s="90">
        <f>IF(Q30="",0,VLOOKUP(Q30,punkte,4,FALSE))</f>
        <v>5</v>
      </c>
      <c r="S30" s="90"/>
      <c r="T30" s="91">
        <v>4</v>
      </c>
      <c r="U30" s="89">
        <f>IF(T30="",0,VLOOKUP(T30,punkte,4,FALSE))</f>
        <v>5</v>
      </c>
      <c r="V30" s="89"/>
      <c r="W30" s="38"/>
      <c r="X30" s="90">
        <f>IF(W30="",0,VLOOKUP(W30,punkte,4,FALSE))</f>
        <v>0</v>
      </c>
      <c r="Y30" s="90"/>
      <c r="Z30" s="91"/>
      <c r="AA30" s="89">
        <f>IF(Z30="",0,VLOOKUP(Z30,punkte,4,FALSE))</f>
        <v>0</v>
      </c>
      <c r="AB30" s="89"/>
      <c r="AC30" s="38">
        <v>4</v>
      </c>
      <c r="AD30" s="90">
        <f t="shared" si="15"/>
        <v>16</v>
      </c>
      <c r="AE30" s="90">
        <f t="shared" si="15"/>
        <v>0</v>
      </c>
    </row>
    <row r="31" spans="1:43" ht="15" x14ac:dyDescent="0.2">
      <c r="A31" s="66">
        <v>8</v>
      </c>
      <c r="B31" s="148" t="s">
        <v>13</v>
      </c>
      <c r="C31" s="148"/>
      <c r="D31" s="66">
        <v>1</v>
      </c>
      <c r="E31" s="66" t="s">
        <v>9</v>
      </c>
      <c r="F31" s="66"/>
      <c r="G31" s="66"/>
      <c r="L31" s="38" t="s">
        <v>190</v>
      </c>
      <c r="N31" s="91">
        <v>5</v>
      </c>
      <c r="O31" s="89">
        <f>IF(N31="",0,VLOOKUP(N31,punkte,4,FALSE))</f>
        <v>4</v>
      </c>
      <c r="P31" s="89"/>
      <c r="Q31" s="86">
        <v>3</v>
      </c>
      <c r="R31" s="90">
        <f>IF(Q31="",0,VLOOKUP(Q31,punkte,4,FALSE))</f>
        <v>6</v>
      </c>
      <c r="S31" s="90">
        <v>1</v>
      </c>
      <c r="T31" s="88">
        <v>5</v>
      </c>
      <c r="U31" s="89">
        <f>IF(T31="",0,VLOOKUP(T31,punkte,4,FALSE))</f>
        <v>4</v>
      </c>
      <c r="V31" s="89"/>
      <c r="W31" s="86"/>
      <c r="X31" s="90">
        <f>IF(W31="",0,VLOOKUP(W31,punkte,4,FALSE))</f>
        <v>0</v>
      </c>
      <c r="Y31" s="90"/>
      <c r="Z31" s="88"/>
      <c r="AA31" s="89">
        <f>IF(Z31="",0,VLOOKUP(Z31,punkte,4,FALSE))</f>
        <v>0</v>
      </c>
      <c r="AB31" s="89"/>
      <c r="AC31" s="86">
        <v>5</v>
      </c>
      <c r="AD31" s="90">
        <f t="shared" si="15"/>
        <v>14</v>
      </c>
      <c r="AE31" s="90">
        <f t="shared" si="15"/>
        <v>1</v>
      </c>
    </row>
    <row r="32" spans="1:43" ht="15" x14ac:dyDescent="0.2">
      <c r="A32" s="97">
        <v>10</v>
      </c>
      <c r="B32" s="151" t="s">
        <v>13</v>
      </c>
      <c r="C32" s="151"/>
      <c r="D32" s="97">
        <v>0</v>
      </c>
      <c r="E32" s="97" t="s">
        <v>9</v>
      </c>
      <c r="F32" s="98" t="s">
        <v>29</v>
      </c>
      <c r="G32" s="66"/>
    </row>
    <row r="33" spans="21:25" ht="15" x14ac:dyDescent="0.2">
      <c r="U33" s="63"/>
      <c r="W33" s="32" t="s">
        <v>204</v>
      </c>
      <c r="X33" s="32"/>
      <c r="Y33" s="32"/>
    </row>
  </sheetData>
  <autoFilter ref="A8:AQ8" xr:uid="{00000000-0009-0000-0000-00000D000000}"/>
  <mergeCells count="31">
    <mergeCell ref="B31:C31"/>
    <mergeCell ref="B32:C32"/>
    <mergeCell ref="AC24:AE24"/>
    <mergeCell ref="Z24:AB24"/>
    <mergeCell ref="B25:C25"/>
    <mergeCell ref="B26:C26"/>
    <mergeCell ref="B27:C27"/>
    <mergeCell ref="B28:C28"/>
    <mergeCell ref="B29:C29"/>
    <mergeCell ref="B30:C30"/>
    <mergeCell ref="W24:Y24"/>
    <mergeCell ref="F7:G7"/>
    <mergeCell ref="B24:C24"/>
    <mergeCell ref="N24:P24"/>
    <mergeCell ref="Q24:S24"/>
    <mergeCell ref="T24:V24"/>
    <mergeCell ref="C6:C7"/>
    <mergeCell ref="AO6:AQ6"/>
    <mergeCell ref="W6:Y6"/>
    <mergeCell ref="E2:G2"/>
    <mergeCell ref="AI6:AK6"/>
    <mergeCell ref="F6:G6"/>
    <mergeCell ref="H6:J6"/>
    <mergeCell ref="K6:M6"/>
    <mergeCell ref="N6:P6"/>
    <mergeCell ref="Q6:S6"/>
    <mergeCell ref="AL6:AN6"/>
    <mergeCell ref="T6:V6"/>
    <mergeCell ref="Z6:AB6"/>
    <mergeCell ref="AC6:AE6"/>
    <mergeCell ref="AF6:AH6"/>
  </mergeCells>
  <conditionalFormatting sqref="H9:H17 K9:K17 N9:N17 Q9:Q17 T9:T17 W15:W16 AC15:AC17 AI15:AI17 AO15:AO17">
    <cfRule type="cellIs" dxfId="15" priority="1" stopIfTrue="1" operator="equal">
      <formula>10</formula>
    </cfRule>
  </conditionalFormatting>
  <conditionalFormatting sqref="N27:N31 Q27:Q31 T27:T31">
    <cfRule type="cellIs" dxfId="14" priority="4" stopIfTrue="1" operator="equal">
      <formula>10</formula>
    </cfRule>
  </conditionalFormatting>
  <conditionalFormatting sqref="W27:W31">
    <cfRule type="cellIs" dxfId="13" priority="3" stopIfTrue="1" operator="equal">
      <formula>10</formula>
    </cfRule>
  </conditionalFormatting>
  <conditionalFormatting sqref="Z27:Z31">
    <cfRule type="cellIs" dxfId="12" priority="2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33"/>
  <sheetViews>
    <sheetView workbookViewId="0">
      <pane xSplit="7260" ySplit="2745" topLeftCell="T1" activePane="bottomRight"/>
      <selection activeCell="E2" sqref="E2:G2"/>
      <selection pane="topRight" activeCell="E2" sqref="E2:G2"/>
      <selection pane="bottomLeft" activeCell="A9" sqref="A9:E17"/>
      <selection pane="bottomRight" activeCell="T10" sqref="T10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16384" width="11.42578125" style="65"/>
  </cols>
  <sheetData>
    <row r="1" spans="1:43" ht="26.25" x14ac:dyDescent="0.4">
      <c r="A1" s="64" t="s">
        <v>31</v>
      </c>
    </row>
    <row r="2" spans="1:43" ht="15" x14ac:dyDescent="0.2">
      <c r="A2" s="66" t="s">
        <v>21</v>
      </c>
      <c r="E2" s="156">
        <v>45263</v>
      </c>
      <c r="F2" s="137"/>
      <c r="G2" s="137"/>
      <c r="H2" s="113"/>
      <c r="I2" s="67"/>
      <c r="J2" s="67"/>
    </row>
    <row r="6" spans="1:43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30" t="s">
        <v>277</v>
      </c>
      <c r="G6" s="141"/>
      <c r="H6" s="116" t="s">
        <v>259</v>
      </c>
      <c r="I6" s="143"/>
      <c r="J6" s="144"/>
      <c r="K6" s="118" t="s">
        <v>260</v>
      </c>
      <c r="L6" s="146"/>
      <c r="M6" s="147"/>
      <c r="N6" s="116" t="s">
        <v>261</v>
      </c>
      <c r="O6" s="143"/>
      <c r="P6" s="144"/>
      <c r="Q6" s="118" t="s">
        <v>262</v>
      </c>
      <c r="R6" s="146"/>
      <c r="S6" s="147"/>
      <c r="T6" s="116" t="s">
        <v>263</v>
      </c>
      <c r="U6" s="143"/>
      <c r="V6" s="144"/>
      <c r="W6" s="118" t="s">
        <v>264</v>
      </c>
      <c r="X6" s="146"/>
      <c r="Y6" s="147"/>
      <c r="Z6" s="116" t="s">
        <v>265</v>
      </c>
      <c r="AA6" s="143"/>
      <c r="AB6" s="144"/>
      <c r="AC6" s="118" t="s">
        <v>266</v>
      </c>
      <c r="AD6" s="146"/>
      <c r="AE6" s="147"/>
      <c r="AF6" s="116" t="s">
        <v>267</v>
      </c>
      <c r="AG6" s="143"/>
      <c r="AH6" s="144"/>
      <c r="AI6" s="118" t="s">
        <v>268</v>
      </c>
      <c r="AJ6" s="146"/>
      <c r="AK6" s="147"/>
      <c r="AL6" s="116" t="s">
        <v>269</v>
      </c>
      <c r="AM6" s="143"/>
      <c r="AN6" s="144"/>
      <c r="AO6" s="118" t="s">
        <v>270</v>
      </c>
      <c r="AP6" s="146"/>
      <c r="AQ6" s="147"/>
    </row>
    <row r="7" spans="1:43" ht="29.25" customHeight="1" x14ac:dyDescent="0.25">
      <c r="A7" s="71"/>
      <c r="B7" s="71"/>
      <c r="C7" s="139"/>
      <c r="D7" s="72" t="s">
        <v>27</v>
      </c>
      <c r="E7" s="73" t="s">
        <v>16</v>
      </c>
      <c r="F7" s="154" t="s">
        <v>256</v>
      </c>
      <c r="G7" s="155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</row>
    <row r="8" spans="1:43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</row>
    <row r="9" spans="1:43" s="92" customFormat="1" ht="15.75" customHeight="1" x14ac:dyDescent="0.2">
      <c r="A9" s="86" t="s">
        <v>101</v>
      </c>
      <c r="B9" s="82">
        <v>1</v>
      </c>
      <c r="C9" s="83">
        <f t="shared" ref="C9:C17" si="0">COUNT($H9,$K9,$N9,$Q9,$T9,$W9,$Z9,$AC9,$AF9,$AI9,$AL9,$AO9)</f>
        <v>11</v>
      </c>
      <c r="D9" s="84">
        <f t="shared" ref="D9:D17" si="1">E9/COUNT($H9,$K9,$N9,$Q9,$T9,$W9,$Z9,$AC9,$AF9,$AI9,$AL9,$AO9,G9)</f>
        <v>8.75</v>
      </c>
      <c r="E9" s="85">
        <f t="shared" ref="E9:E17" si="2">SUM($I9+$L9+$O9+$R9+$U9+$X9+$AA9+$AD9+$AG9+$AJ9+$AM9+$AP9+J9+M9+P9+S9+V9+Y9+AB9+AE9+AH9+AK9+AN9+AQ9+G9+F9)</f>
        <v>105</v>
      </c>
      <c r="F9" s="83">
        <v>10</v>
      </c>
      <c r="G9" s="83">
        <v>3</v>
      </c>
      <c r="H9" s="39">
        <v>1</v>
      </c>
      <c r="I9" s="88">
        <f t="shared" ref="I9:I17" si="3">IF(H9="",0,VLOOKUP(H9,punkte,4,FALSE))</f>
        <v>10</v>
      </c>
      <c r="J9" s="89">
        <v>2.5</v>
      </c>
      <c r="K9" s="38">
        <v>3</v>
      </c>
      <c r="L9" s="82">
        <f t="shared" ref="L9:L17" si="4">IF(K9="",0,VLOOKUP(K9,punkte,4,FALSE))</f>
        <v>6</v>
      </c>
      <c r="M9" s="90"/>
      <c r="N9" s="41">
        <v>2</v>
      </c>
      <c r="O9" s="88">
        <f t="shared" ref="O9:O17" si="5">IF(N9="",0,VLOOKUP(N9,punkte,4,FALSE))</f>
        <v>8</v>
      </c>
      <c r="P9" s="89">
        <v>1</v>
      </c>
      <c r="Q9" s="38">
        <v>4</v>
      </c>
      <c r="R9" s="82">
        <f t="shared" ref="R9:R17" si="6">IF(Q9="",0,VLOOKUP(Q9,punkte,4,FALSE))</f>
        <v>5</v>
      </c>
      <c r="S9" s="90"/>
      <c r="T9" s="39">
        <v>1</v>
      </c>
      <c r="U9" s="88">
        <f t="shared" ref="U9:U17" si="7">IF(T9="",0,VLOOKUP(T9,punkte,4,FALSE))</f>
        <v>10</v>
      </c>
      <c r="V9" s="89">
        <v>1.5</v>
      </c>
      <c r="W9" s="42">
        <v>1</v>
      </c>
      <c r="X9" s="82">
        <f t="shared" ref="X9:X17" si="8">IF(W9="",0,VLOOKUP(W9,punkte,4,FALSE))</f>
        <v>10</v>
      </c>
      <c r="Y9" s="115">
        <v>2</v>
      </c>
      <c r="Z9" s="91"/>
      <c r="AA9" s="88">
        <f t="shared" ref="AA9:AA17" si="9">IF(Z9="",0,VLOOKUP(Z9,punkte,4,FALSE))</f>
        <v>0</v>
      </c>
      <c r="AB9" s="111"/>
      <c r="AC9" s="38">
        <v>5</v>
      </c>
      <c r="AD9" s="82">
        <f t="shared" ref="AD9:AD17" si="10">IF(AC9="",0,VLOOKUP(AC9,punkte,4,FALSE))</f>
        <v>4</v>
      </c>
      <c r="AE9" s="112"/>
      <c r="AF9" s="91">
        <v>2</v>
      </c>
      <c r="AG9" s="88">
        <f t="shared" ref="AG9:AG17" si="11">IF(AF9="",0,VLOOKUP(AF9,punkte,4,FALSE))</f>
        <v>8</v>
      </c>
      <c r="AH9" s="111">
        <v>2</v>
      </c>
      <c r="AI9" s="38">
        <v>2</v>
      </c>
      <c r="AJ9" s="82">
        <f t="shared" ref="AJ9:AJ17" si="12">IF(AI9="",0,VLOOKUP(AI9,punkte,4,FALSE))</f>
        <v>8</v>
      </c>
      <c r="AK9" s="112"/>
      <c r="AL9" s="41">
        <v>2</v>
      </c>
      <c r="AM9" s="88">
        <f t="shared" ref="AM9:AM17" si="13">IF(AL9="",0,VLOOKUP(AL9,punkte,4,FALSE))</f>
        <v>8</v>
      </c>
      <c r="AN9" s="111"/>
      <c r="AO9" s="38">
        <v>3</v>
      </c>
      <c r="AP9" s="82">
        <f t="shared" ref="AP9:AP17" si="14">IF(AO9="",0,VLOOKUP(AO9,punkte,4,FALSE))</f>
        <v>6</v>
      </c>
      <c r="AQ9" s="112"/>
    </row>
    <row r="10" spans="1:43" s="92" customFormat="1" ht="15.75" customHeight="1" x14ac:dyDescent="0.2">
      <c r="A10" s="38" t="s">
        <v>5</v>
      </c>
      <c r="B10" s="82">
        <v>2</v>
      </c>
      <c r="C10" s="83">
        <f t="shared" si="0"/>
        <v>11</v>
      </c>
      <c r="D10" s="84">
        <f t="shared" si="1"/>
        <v>8.4090909090909083</v>
      </c>
      <c r="E10" s="85">
        <f t="shared" si="2"/>
        <v>92.5</v>
      </c>
      <c r="F10" s="83">
        <v>6</v>
      </c>
      <c r="G10" s="83"/>
      <c r="H10" s="41">
        <v>5</v>
      </c>
      <c r="I10" s="88">
        <f t="shared" si="3"/>
        <v>4</v>
      </c>
      <c r="J10" s="89"/>
      <c r="K10" s="42">
        <v>1</v>
      </c>
      <c r="L10" s="82">
        <f t="shared" si="4"/>
        <v>10</v>
      </c>
      <c r="M10" s="90">
        <v>1</v>
      </c>
      <c r="N10" s="41">
        <v>4</v>
      </c>
      <c r="O10" s="88">
        <f t="shared" si="5"/>
        <v>5</v>
      </c>
      <c r="P10" s="89"/>
      <c r="Q10" s="38">
        <v>2</v>
      </c>
      <c r="R10" s="82">
        <f t="shared" si="6"/>
        <v>8</v>
      </c>
      <c r="S10" s="90"/>
      <c r="T10" s="41">
        <v>4</v>
      </c>
      <c r="U10" s="88">
        <f t="shared" si="7"/>
        <v>5</v>
      </c>
      <c r="V10" s="89">
        <v>0.5</v>
      </c>
      <c r="W10" s="38">
        <v>4</v>
      </c>
      <c r="X10" s="82">
        <f t="shared" si="8"/>
        <v>5</v>
      </c>
      <c r="Y10" s="90"/>
      <c r="Z10" s="41"/>
      <c r="AA10" s="88">
        <f t="shared" si="9"/>
        <v>0</v>
      </c>
      <c r="AB10" s="111"/>
      <c r="AC10" s="38">
        <v>4</v>
      </c>
      <c r="AD10" s="82">
        <f t="shared" si="10"/>
        <v>5</v>
      </c>
      <c r="AE10" s="112"/>
      <c r="AF10" s="39">
        <v>1</v>
      </c>
      <c r="AG10" s="88">
        <f t="shared" si="11"/>
        <v>10</v>
      </c>
      <c r="AH10" s="111">
        <v>2</v>
      </c>
      <c r="AI10" s="42">
        <v>1</v>
      </c>
      <c r="AJ10" s="82">
        <f t="shared" si="12"/>
        <v>10</v>
      </c>
      <c r="AK10" s="112">
        <v>3</v>
      </c>
      <c r="AL10" s="39">
        <v>1</v>
      </c>
      <c r="AM10" s="88">
        <f t="shared" si="13"/>
        <v>10</v>
      </c>
      <c r="AN10" s="111">
        <v>3</v>
      </c>
      <c r="AO10" s="38">
        <v>4</v>
      </c>
      <c r="AP10" s="82">
        <f t="shared" si="14"/>
        <v>5</v>
      </c>
      <c r="AQ10" s="112"/>
    </row>
    <row r="11" spans="1:43" s="92" customFormat="1" ht="15.75" customHeight="1" x14ac:dyDescent="0.2">
      <c r="A11" s="38" t="s">
        <v>1</v>
      </c>
      <c r="B11" s="82">
        <v>3</v>
      </c>
      <c r="C11" s="83">
        <f t="shared" si="0"/>
        <v>11</v>
      </c>
      <c r="D11" s="84">
        <f t="shared" si="1"/>
        <v>7.4545454545454541</v>
      </c>
      <c r="E11" s="85">
        <f t="shared" si="2"/>
        <v>82</v>
      </c>
      <c r="F11" s="83">
        <v>5</v>
      </c>
      <c r="G11" s="83"/>
      <c r="H11" s="41">
        <v>3</v>
      </c>
      <c r="I11" s="88">
        <f t="shared" si="3"/>
        <v>6</v>
      </c>
      <c r="J11" s="89"/>
      <c r="K11" s="86">
        <v>5</v>
      </c>
      <c r="L11" s="82">
        <f t="shared" si="4"/>
        <v>4</v>
      </c>
      <c r="M11" s="90"/>
      <c r="N11" s="39">
        <v>1</v>
      </c>
      <c r="O11" s="88">
        <f t="shared" si="5"/>
        <v>10</v>
      </c>
      <c r="P11" s="89">
        <v>2</v>
      </c>
      <c r="Q11" s="86">
        <v>3</v>
      </c>
      <c r="R11" s="82">
        <f t="shared" si="6"/>
        <v>6</v>
      </c>
      <c r="S11" s="90"/>
      <c r="T11" s="88">
        <v>3</v>
      </c>
      <c r="U11" s="88">
        <f t="shared" si="7"/>
        <v>6</v>
      </c>
      <c r="V11" s="89"/>
      <c r="W11" s="38">
        <v>2</v>
      </c>
      <c r="X11" s="82">
        <f t="shared" si="8"/>
        <v>8</v>
      </c>
      <c r="Y11" s="90">
        <v>1</v>
      </c>
      <c r="Z11" s="39"/>
      <c r="AA11" s="88">
        <f t="shared" si="9"/>
        <v>0</v>
      </c>
      <c r="AB11" s="111"/>
      <c r="AC11" s="82">
        <v>2</v>
      </c>
      <c r="AD11" s="82">
        <f t="shared" si="10"/>
        <v>8</v>
      </c>
      <c r="AE11" s="112"/>
      <c r="AF11" s="41">
        <v>5</v>
      </c>
      <c r="AG11" s="88">
        <f t="shared" si="11"/>
        <v>4</v>
      </c>
      <c r="AH11" s="111"/>
      <c r="AI11" s="38">
        <v>3</v>
      </c>
      <c r="AJ11" s="82">
        <f t="shared" si="12"/>
        <v>6</v>
      </c>
      <c r="AK11" s="112"/>
      <c r="AL11" s="88">
        <v>3</v>
      </c>
      <c r="AM11" s="88">
        <f t="shared" si="13"/>
        <v>6</v>
      </c>
      <c r="AN11" s="111"/>
      <c r="AO11" s="38">
        <v>2</v>
      </c>
      <c r="AP11" s="82">
        <f t="shared" si="14"/>
        <v>8</v>
      </c>
      <c r="AQ11" s="112">
        <v>2</v>
      </c>
    </row>
    <row r="12" spans="1:43" s="92" customFormat="1" ht="15.75" customHeight="1" x14ac:dyDescent="0.2">
      <c r="A12" s="38" t="s">
        <v>190</v>
      </c>
      <c r="B12" s="82">
        <v>3</v>
      </c>
      <c r="C12" s="83">
        <f t="shared" si="0"/>
        <v>10</v>
      </c>
      <c r="D12" s="84">
        <f t="shared" si="1"/>
        <v>8.1999999999999993</v>
      </c>
      <c r="E12" s="85">
        <f t="shared" si="2"/>
        <v>82</v>
      </c>
      <c r="F12" s="83">
        <v>4</v>
      </c>
      <c r="G12" s="83"/>
      <c r="H12" s="91">
        <v>4</v>
      </c>
      <c r="I12" s="88">
        <f t="shared" si="3"/>
        <v>5</v>
      </c>
      <c r="J12" s="89"/>
      <c r="K12" s="82">
        <v>2</v>
      </c>
      <c r="L12" s="82">
        <f t="shared" si="4"/>
        <v>8</v>
      </c>
      <c r="M12" s="90">
        <v>2</v>
      </c>
      <c r="N12" s="91">
        <v>3</v>
      </c>
      <c r="O12" s="88">
        <f t="shared" si="5"/>
        <v>6</v>
      </c>
      <c r="P12" s="89">
        <v>1</v>
      </c>
      <c r="Q12" s="42">
        <v>1</v>
      </c>
      <c r="R12" s="82">
        <f t="shared" si="6"/>
        <v>10</v>
      </c>
      <c r="S12" s="90">
        <v>3</v>
      </c>
      <c r="T12" s="88">
        <v>5</v>
      </c>
      <c r="U12" s="88">
        <f t="shared" si="7"/>
        <v>4</v>
      </c>
      <c r="V12" s="89"/>
      <c r="W12" s="82">
        <v>5</v>
      </c>
      <c r="X12" s="82">
        <f t="shared" si="8"/>
        <v>4</v>
      </c>
      <c r="Y12" s="114"/>
      <c r="Z12" s="88"/>
      <c r="AA12" s="88">
        <f t="shared" si="9"/>
        <v>0</v>
      </c>
      <c r="AB12" s="111"/>
      <c r="AC12" s="42">
        <v>1</v>
      </c>
      <c r="AD12" s="82">
        <f t="shared" si="10"/>
        <v>10</v>
      </c>
      <c r="AE12" s="112">
        <v>4</v>
      </c>
      <c r="AF12" s="88">
        <v>4</v>
      </c>
      <c r="AG12" s="88">
        <f t="shared" si="11"/>
        <v>5</v>
      </c>
      <c r="AH12" s="111"/>
      <c r="AI12" s="82"/>
      <c r="AJ12" s="82">
        <f t="shared" si="12"/>
        <v>0</v>
      </c>
      <c r="AK12" s="112"/>
      <c r="AL12" s="88">
        <v>4</v>
      </c>
      <c r="AM12" s="88">
        <f t="shared" si="13"/>
        <v>5</v>
      </c>
      <c r="AN12" s="111"/>
      <c r="AO12" s="42">
        <v>1</v>
      </c>
      <c r="AP12" s="82">
        <f t="shared" si="14"/>
        <v>10</v>
      </c>
      <c r="AQ12" s="112">
        <v>1</v>
      </c>
    </row>
    <row r="13" spans="1:43" s="92" customFormat="1" ht="15.75" customHeight="1" x14ac:dyDescent="0.2">
      <c r="A13" s="38" t="s">
        <v>207</v>
      </c>
      <c r="B13" s="82">
        <v>5</v>
      </c>
      <c r="C13" s="83">
        <f t="shared" si="0"/>
        <v>6</v>
      </c>
      <c r="D13" s="84">
        <f t="shared" si="1"/>
        <v>6.7142857142857144</v>
      </c>
      <c r="E13" s="85">
        <f t="shared" si="2"/>
        <v>47</v>
      </c>
      <c r="F13" s="83">
        <v>8</v>
      </c>
      <c r="G13" s="83">
        <v>1</v>
      </c>
      <c r="H13" s="41"/>
      <c r="I13" s="88">
        <f t="shared" si="3"/>
        <v>0</v>
      </c>
      <c r="J13" s="89"/>
      <c r="K13" s="38">
        <v>4</v>
      </c>
      <c r="L13" s="82">
        <f t="shared" si="4"/>
        <v>5</v>
      </c>
      <c r="M13" s="90">
        <v>1</v>
      </c>
      <c r="N13" s="41">
        <v>5</v>
      </c>
      <c r="O13" s="88">
        <f t="shared" si="5"/>
        <v>4</v>
      </c>
      <c r="P13" s="89"/>
      <c r="Q13" s="86"/>
      <c r="R13" s="82">
        <f t="shared" si="6"/>
        <v>0</v>
      </c>
      <c r="S13" s="90"/>
      <c r="T13" s="41">
        <v>2</v>
      </c>
      <c r="U13" s="88">
        <f t="shared" si="7"/>
        <v>8</v>
      </c>
      <c r="V13" s="89">
        <v>2</v>
      </c>
      <c r="W13" s="86">
        <v>3</v>
      </c>
      <c r="X13" s="82">
        <f t="shared" si="8"/>
        <v>6</v>
      </c>
      <c r="Y13" s="90"/>
      <c r="Z13" s="41"/>
      <c r="AA13" s="88">
        <f t="shared" si="9"/>
        <v>0</v>
      </c>
      <c r="AB13" s="111"/>
      <c r="AC13" s="86">
        <v>3</v>
      </c>
      <c r="AD13" s="82">
        <f t="shared" si="10"/>
        <v>6</v>
      </c>
      <c r="AE13" s="112"/>
      <c r="AF13" s="41">
        <v>3</v>
      </c>
      <c r="AG13" s="88">
        <f t="shared" si="11"/>
        <v>6</v>
      </c>
      <c r="AH13" s="111"/>
      <c r="AI13" s="38"/>
      <c r="AJ13" s="82">
        <f t="shared" si="12"/>
        <v>0</v>
      </c>
      <c r="AK13" s="112"/>
      <c r="AL13" s="91"/>
      <c r="AM13" s="88">
        <f t="shared" si="13"/>
        <v>0</v>
      </c>
      <c r="AN13" s="111"/>
      <c r="AO13" s="38"/>
      <c r="AP13" s="82">
        <f t="shared" si="14"/>
        <v>0</v>
      </c>
      <c r="AQ13" s="112"/>
    </row>
    <row r="14" spans="1:43" s="92" customFormat="1" ht="15.75" customHeight="1" x14ac:dyDescent="0.2">
      <c r="A14" s="38" t="s">
        <v>219</v>
      </c>
      <c r="B14" s="82">
        <v>6</v>
      </c>
      <c r="C14" s="83">
        <f t="shared" si="0"/>
        <v>2</v>
      </c>
      <c r="D14" s="84">
        <f t="shared" si="1"/>
        <v>7.25</v>
      </c>
      <c r="E14" s="85">
        <f t="shared" si="2"/>
        <v>14.5</v>
      </c>
      <c r="F14" s="83"/>
      <c r="G14" s="82"/>
      <c r="H14" s="91">
        <v>2</v>
      </c>
      <c r="I14" s="88">
        <f t="shared" si="3"/>
        <v>8</v>
      </c>
      <c r="J14" s="89">
        <v>1.5</v>
      </c>
      <c r="K14" s="38"/>
      <c r="L14" s="82">
        <f t="shared" si="4"/>
        <v>0</v>
      </c>
      <c r="M14" s="90"/>
      <c r="N14" s="39"/>
      <c r="O14" s="88">
        <f t="shared" si="5"/>
        <v>0</v>
      </c>
      <c r="P14" s="89"/>
      <c r="Q14" s="86"/>
      <c r="R14" s="82">
        <f t="shared" si="6"/>
        <v>0</v>
      </c>
      <c r="S14" s="90"/>
      <c r="T14" s="39"/>
      <c r="U14" s="88">
        <f t="shared" si="7"/>
        <v>0</v>
      </c>
      <c r="V14" s="89"/>
      <c r="W14" s="38"/>
      <c r="X14" s="82">
        <f t="shared" si="8"/>
        <v>0</v>
      </c>
      <c r="Y14" s="90"/>
      <c r="Z14" s="91"/>
      <c r="AA14" s="88">
        <f t="shared" si="9"/>
        <v>0</v>
      </c>
      <c r="AB14" s="111"/>
      <c r="AC14" s="42"/>
      <c r="AD14" s="82">
        <f t="shared" si="10"/>
        <v>0</v>
      </c>
      <c r="AE14" s="112"/>
      <c r="AF14" s="39"/>
      <c r="AG14" s="88">
        <f t="shared" si="11"/>
        <v>0</v>
      </c>
      <c r="AH14" s="111"/>
      <c r="AI14" s="38">
        <v>4</v>
      </c>
      <c r="AJ14" s="82">
        <f t="shared" si="12"/>
        <v>5</v>
      </c>
      <c r="AK14" s="112"/>
      <c r="AL14" s="41"/>
      <c r="AM14" s="88">
        <f t="shared" si="13"/>
        <v>0</v>
      </c>
      <c r="AN14" s="111"/>
      <c r="AO14" s="86"/>
      <c r="AP14" s="82">
        <f t="shared" si="14"/>
        <v>0</v>
      </c>
      <c r="AQ14" s="112"/>
    </row>
    <row r="15" spans="1:43" s="92" customFormat="1" ht="15.75" customHeight="1" x14ac:dyDescent="0.2">
      <c r="A15" s="38" t="s">
        <v>254</v>
      </c>
      <c r="B15" s="82">
        <v>7</v>
      </c>
      <c r="C15" s="83">
        <f t="shared" si="0"/>
        <v>0</v>
      </c>
      <c r="D15" s="84" t="e">
        <f t="shared" si="1"/>
        <v>#DIV/0!</v>
      </c>
      <c r="E15" s="85">
        <f t="shared" si="2"/>
        <v>0</v>
      </c>
      <c r="F15" s="34"/>
      <c r="G15" s="86"/>
      <c r="H15" s="91"/>
      <c r="I15" s="88">
        <f t="shared" si="3"/>
        <v>0</v>
      </c>
      <c r="J15" s="89"/>
      <c r="K15" s="86"/>
      <c r="L15" s="82">
        <f t="shared" si="4"/>
        <v>0</v>
      </c>
      <c r="M15" s="90"/>
      <c r="N15" s="91"/>
      <c r="O15" s="88">
        <f t="shared" si="5"/>
        <v>0</v>
      </c>
      <c r="P15" s="89"/>
      <c r="Q15" s="86"/>
      <c r="R15" s="82">
        <f t="shared" si="6"/>
        <v>0</v>
      </c>
      <c r="S15" s="90"/>
      <c r="T15" s="91"/>
      <c r="U15" s="88">
        <f t="shared" si="7"/>
        <v>0</v>
      </c>
      <c r="V15" s="89"/>
      <c r="W15" s="86"/>
      <c r="X15" s="82">
        <f t="shared" si="8"/>
        <v>0</v>
      </c>
      <c r="Y15" s="90"/>
      <c r="Z15" s="39"/>
      <c r="AA15" s="88">
        <f t="shared" si="9"/>
        <v>0</v>
      </c>
      <c r="AB15" s="111"/>
      <c r="AC15" s="86"/>
      <c r="AD15" s="82">
        <f t="shared" si="10"/>
        <v>0</v>
      </c>
      <c r="AE15" s="112"/>
      <c r="AF15" s="91"/>
      <c r="AG15" s="88">
        <f t="shared" si="11"/>
        <v>0</v>
      </c>
      <c r="AH15" s="111"/>
      <c r="AI15" s="86"/>
      <c r="AJ15" s="82">
        <f t="shared" si="12"/>
        <v>0</v>
      </c>
      <c r="AK15" s="112"/>
      <c r="AL15" s="39"/>
      <c r="AM15" s="88">
        <f t="shared" si="13"/>
        <v>0</v>
      </c>
      <c r="AN15" s="111"/>
      <c r="AO15" s="86"/>
      <c r="AP15" s="82">
        <f t="shared" si="14"/>
        <v>0</v>
      </c>
      <c r="AQ15" s="112"/>
    </row>
    <row r="16" spans="1:43" s="92" customFormat="1" ht="15.75" customHeight="1" x14ac:dyDescent="0.2">
      <c r="A16" s="38" t="s">
        <v>252</v>
      </c>
      <c r="B16" s="82">
        <v>8</v>
      </c>
      <c r="C16" s="83">
        <f t="shared" si="0"/>
        <v>0</v>
      </c>
      <c r="D16" s="84" t="e">
        <f t="shared" si="1"/>
        <v>#DIV/0!</v>
      </c>
      <c r="E16" s="85">
        <f t="shared" si="2"/>
        <v>0</v>
      </c>
      <c r="F16" s="34"/>
      <c r="G16" s="86"/>
      <c r="H16" s="91"/>
      <c r="I16" s="88">
        <f t="shared" si="3"/>
        <v>0</v>
      </c>
      <c r="J16" s="89"/>
      <c r="K16" s="86"/>
      <c r="L16" s="82">
        <f t="shared" si="4"/>
        <v>0</v>
      </c>
      <c r="M16" s="90"/>
      <c r="N16" s="91"/>
      <c r="O16" s="88">
        <f t="shared" si="5"/>
        <v>0</v>
      </c>
      <c r="P16" s="89"/>
      <c r="Q16" s="86"/>
      <c r="R16" s="82">
        <f t="shared" si="6"/>
        <v>0</v>
      </c>
      <c r="S16" s="90"/>
      <c r="T16" s="91"/>
      <c r="U16" s="88">
        <f t="shared" si="7"/>
        <v>0</v>
      </c>
      <c r="V16" s="89"/>
      <c r="W16" s="86"/>
      <c r="X16" s="82">
        <f t="shared" si="8"/>
        <v>0</v>
      </c>
      <c r="Y16" s="90"/>
      <c r="Z16" s="39"/>
      <c r="AA16" s="88">
        <f t="shared" si="9"/>
        <v>0</v>
      </c>
      <c r="AB16" s="111"/>
      <c r="AC16" s="86"/>
      <c r="AD16" s="82">
        <f t="shared" si="10"/>
        <v>0</v>
      </c>
      <c r="AE16" s="112"/>
      <c r="AF16" s="91"/>
      <c r="AG16" s="88">
        <f t="shared" si="11"/>
        <v>0</v>
      </c>
      <c r="AH16" s="111"/>
      <c r="AI16" s="86"/>
      <c r="AJ16" s="82">
        <f t="shared" si="12"/>
        <v>0</v>
      </c>
      <c r="AK16" s="112"/>
      <c r="AL16" s="39"/>
      <c r="AM16" s="88">
        <f t="shared" si="13"/>
        <v>0</v>
      </c>
      <c r="AN16" s="111"/>
      <c r="AO16" s="86"/>
      <c r="AP16" s="82">
        <f t="shared" si="14"/>
        <v>0</v>
      </c>
      <c r="AQ16" s="112"/>
    </row>
    <row r="17" spans="1:43" s="92" customFormat="1" ht="15.75" customHeight="1" x14ac:dyDescent="0.2">
      <c r="A17" s="86" t="s">
        <v>6</v>
      </c>
      <c r="B17" s="82">
        <v>99</v>
      </c>
      <c r="C17" s="83">
        <f t="shared" si="0"/>
        <v>0</v>
      </c>
      <c r="D17" s="84" t="e">
        <f t="shared" si="1"/>
        <v>#DIV/0!</v>
      </c>
      <c r="E17" s="85">
        <f t="shared" si="2"/>
        <v>0</v>
      </c>
      <c r="F17" s="83"/>
      <c r="G17" s="86"/>
      <c r="H17" s="88"/>
      <c r="I17" s="88">
        <f t="shared" si="3"/>
        <v>0</v>
      </c>
      <c r="J17" s="89"/>
      <c r="K17" s="82"/>
      <c r="L17" s="82">
        <f t="shared" si="4"/>
        <v>0</v>
      </c>
      <c r="M17" s="90"/>
      <c r="N17" s="88"/>
      <c r="O17" s="88">
        <f t="shared" si="5"/>
        <v>0</v>
      </c>
      <c r="P17" s="89"/>
      <c r="Q17" s="86"/>
      <c r="R17" s="82">
        <f t="shared" si="6"/>
        <v>0</v>
      </c>
      <c r="S17" s="90"/>
      <c r="T17" s="87"/>
      <c r="U17" s="88">
        <f t="shared" si="7"/>
        <v>0</v>
      </c>
      <c r="V17" s="89"/>
      <c r="W17" s="86"/>
      <c r="X17" s="82">
        <f t="shared" si="8"/>
        <v>0</v>
      </c>
      <c r="Y17" s="90"/>
      <c r="Z17" s="88"/>
      <c r="AA17" s="88">
        <f t="shared" si="9"/>
        <v>0</v>
      </c>
      <c r="AB17" s="111"/>
      <c r="AC17" s="86"/>
      <c r="AD17" s="82">
        <f t="shared" si="10"/>
        <v>0</v>
      </c>
      <c r="AE17" s="112"/>
      <c r="AF17" s="88"/>
      <c r="AG17" s="88">
        <f t="shared" si="11"/>
        <v>0</v>
      </c>
      <c r="AH17" s="111"/>
      <c r="AI17" s="86"/>
      <c r="AJ17" s="82">
        <f t="shared" si="12"/>
        <v>0</v>
      </c>
      <c r="AK17" s="112"/>
      <c r="AL17" s="87"/>
      <c r="AM17" s="88">
        <f t="shared" si="13"/>
        <v>0</v>
      </c>
      <c r="AN17" s="111"/>
      <c r="AO17" s="86"/>
      <c r="AP17" s="82">
        <f t="shared" si="14"/>
        <v>0</v>
      </c>
      <c r="AQ17" s="112"/>
    </row>
    <row r="18" spans="1:43" ht="15" x14ac:dyDescent="0.2">
      <c r="F18" s="94"/>
      <c r="G18" s="95"/>
    </row>
    <row r="19" spans="1:43" ht="15" x14ac:dyDescent="0.2">
      <c r="F19" s="94"/>
      <c r="G19" s="95"/>
    </row>
    <row r="20" spans="1:43" ht="15" x14ac:dyDescent="0.2">
      <c r="F20" s="94"/>
      <c r="G20" s="95"/>
    </row>
    <row r="21" spans="1:43" ht="15" x14ac:dyDescent="0.2">
      <c r="F21" s="94"/>
      <c r="G21" s="95"/>
    </row>
    <row r="23" spans="1:43" ht="15" x14ac:dyDescent="0.2">
      <c r="A23" s="66" t="s">
        <v>12</v>
      </c>
      <c r="B23" s="66"/>
      <c r="C23" s="66"/>
      <c r="D23" s="66"/>
      <c r="E23" s="66"/>
      <c r="F23" s="66"/>
      <c r="G23" s="66"/>
      <c r="H23" s="96"/>
      <c r="K23" s="66"/>
    </row>
    <row r="24" spans="1:43" ht="15" x14ac:dyDescent="0.2">
      <c r="A24" s="66">
        <v>1</v>
      </c>
      <c r="B24" s="148" t="s">
        <v>13</v>
      </c>
      <c r="C24" s="148"/>
      <c r="D24" s="66">
        <v>10</v>
      </c>
      <c r="E24" s="66" t="s">
        <v>9</v>
      </c>
      <c r="F24" s="66"/>
      <c r="G24" s="66"/>
      <c r="H24" s="66"/>
      <c r="K24" s="66"/>
      <c r="N24" s="116" t="s">
        <v>271</v>
      </c>
      <c r="O24" s="143"/>
      <c r="P24" s="144"/>
      <c r="Q24" s="118" t="s">
        <v>272</v>
      </c>
      <c r="R24" s="146"/>
      <c r="S24" s="147"/>
      <c r="T24" s="116" t="s">
        <v>273</v>
      </c>
      <c r="U24" s="143"/>
      <c r="V24" s="144"/>
      <c r="W24" s="118" t="s">
        <v>274</v>
      </c>
      <c r="X24" s="146"/>
      <c r="Y24" s="147"/>
      <c r="Z24" s="116" t="s">
        <v>275</v>
      </c>
      <c r="AA24" s="143"/>
      <c r="AB24" s="144"/>
      <c r="AC24" s="118" t="s">
        <v>276</v>
      </c>
      <c r="AD24" s="146"/>
      <c r="AE24" s="147"/>
    </row>
    <row r="25" spans="1:43" ht="25.5" x14ac:dyDescent="0.2">
      <c r="A25" s="66">
        <v>2</v>
      </c>
      <c r="B25" s="148" t="s">
        <v>13</v>
      </c>
      <c r="C25" s="148"/>
      <c r="D25" s="66">
        <v>8</v>
      </c>
      <c r="E25" s="66" t="s">
        <v>9</v>
      </c>
      <c r="F25" s="66"/>
      <c r="G25" s="66"/>
      <c r="H25" s="66"/>
      <c r="K25" s="66"/>
      <c r="N25" s="74" t="s">
        <v>8</v>
      </c>
      <c r="O25" s="75" t="s">
        <v>9</v>
      </c>
      <c r="P25" s="76" t="s">
        <v>86</v>
      </c>
      <c r="Q25" s="77" t="s">
        <v>8</v>
      </c>
      <c r="R25" s="78" t="s">
        <v>9</v>
      </c>
      <c r="S25" s="79" t="s">
        <v>86</v>
      </c>
      <c r="T25" s="74" t="s">
        <v>8</v>
      </c>
      <c r="U25" s="75" t="s">
        <v>9</v>
      </c>
      <c r="V25" s="76" t="s">
        <v>86</v>
      </c>
      <c r="W25" s="77" t="s">
        <v>8</v>
      </c>
      <c r="X25" s="78" t="s">
        <v>9</v>
      </c>
      <c r="Y25" s="79" t="s">
        <v>86</v>
      </c>
      <c r="Z25" s="74" t="s">
        <v>8</v>
      </c>
      <c r="AA25" s="75" t="s">
        <v>9</v>
      </c>
      <c r="AB25" s="76" t="s">
        <v>86</v>
      </c>
      <c r="AC25" s="77" t="s">
        <v>8</v>
      </c>
      <c r="AD25" s="78" t="s">
        <v>9</v>
      </c>
      <c r="AE25" s="79" t="s">
        <v>86</v>
      </c>
    </row>
    <row r="26" spans="1:43" ht="15" x14ac:dyDescent="0.2">
      <c r="A26" s="66">
        <v>3</v>
      </c>
      <c r="B26" s="148" t="s">
        <v>13</v>
      </c>
      <c r="C26" s="148"/>
      <c r="D26" s="66">
        <v>6</v>
      </c>
      <c r="E26" s="66" t="s">
        <v>9</v>
      </c>
      <c r="F26" s="66"/>
      <c r="G26" s="66"/>
      <c r="N26" s="80"/>
      <c r="O26" s="80"/>
      <c r="P26" s="80"/>
      <c r="T26" s="80"/>
      <c r="U26" s="80"/>
      <c r="V26" s="80"/>
      <c r="Z26" s="80"/>
      <c r="AA26" s="80"/>
      <c r="AB26" s="80"/>
    </row>
    <row r="27" spans="1:43" ht="15.75" x14ac:dyDescent="0.2">
      <c r="A27" s="66">
        <v>4</v>
      </c>
      <c r="B27" s="148" t="s">
        <v>13</v>
      </c>
      <c r="C27" s="148"/>
      <c r="D27" s="66">
        <v>5</v>
      </c>
      <c r="E27" s="66" t="s">
        <v>9</v>
      </c>
      <c r="F27" s="66"/>
      <c r="G27" s="66"/>
      <c r="L27" s="86" t="s">
        <v>101</v>
      </c>
      <c r="N27" s="41">
        <v>4</v>
      </c>
      <c r="O27" s="89">
        <f>IF(N27="",0,VLOOKUP(N27,punkte,4,FALSE))</f>
        <v>5</v>
      </c>
      <c r="P27" s="89"/>
      <c r="Q27" s="38">
        <v>2</v>
      </c>
      <c r="R27" s="90">
        <f>IF(Q27="",0,VLOOKUP(Q27,punkte,4,FALSE))</f>
        <v>8</v>
      </c>
      <c r="S27" s="90">
        <v>2</v>
      </c>
      <c r="T27" s="41">
        <v>2</v>
      </c>
      <c r="U27" s="89">
        <f>IF(T27="",0,VLOOKUP(T27,punkte,4,FALSE))</f>
        <v>8</v>
      </c>
      <c r="V27" s="89">
        <v>2</v>
      </c>
      <c r="W27" s="42">
        <v>1</v>
      </c>
      <c r="X27" s="90">
        <f>IF(W27="",0,VLOOKUP(W27,punkte,4,FALSE))</f>
        <v>10</v>
      </c>
      <c r="Y27" s="90">
        <v>3</v>
      </c>
      <c r="Z27" s="39"/>
      <c r="AA27" s="89">
        <f>IF(Z27="",0,VLOOKUP(Z27,punkte,4,FALSE))</f>
        <v>0</v>
      </c>
      <c r="AB27" s="89"/>
      <c r="AC27" s="42">
        <v>1</v>
      </c>
      <c r="AD27" s="90">
        <f t="shared" ref="AD27:AE31" si="15">SUM(O27+R27+U27+X27+AA27)</f>
        <v>31</v>
      </c>
      <c r="AE27" s="90">
        <f t="shared" si="15"/>
        <v>7</v>
      </c>
    </row>
    <row r="28" spans="1:43" ht="15.75" x14ac:dyDescent="0.2">
      <c r="A28" s="66">
        <v>5</v>
      </c>
      <c r="B28" s="148" t="s">
        <v>13</v>
      </c>
      <c r="C28" s="148"/>
      <c r="D28" s="66">
        <v>4</v>
      </c>
      <c r="E28" s="66" t="s">
        <v>9</v>
      </c>
      <c r="F28" s="66"/>
      <c r="G28" s="66"/>
      <c r="L28" s="38" t="s">
        <v>207</v>
      </c>
      <c r="N28" s="39">
        <v>1</v>
      </c>
      <c r="O28" s="89">
        <f>IF(N28="",0,VLOOKUP(N28,punkte,4,FALSE))</f>
        <v>10</v>
      </c>
      <c r="P28" s="89">
        <v>3</v>
      </c>
      <c r="Q28" s="42">
        <v>1</v>
      </c>
      <c r="R28" s="90">
        <f>IF(Q28="",0,VLOOKUP(Q28,punkte,4,FALSE))</f>
        <v>10</v>
      </c>
      <c r="S28" s="90">
        <v>2</v>
      </c>
      <c r="T28" s="91">
        <v>5</v>
      </c>
      <c r="U28" s="89">
        <f>IF(T28="",0,VLOOKUP(T28,punkte,4,FALSE))</f>
        <v>4</v>
      </c>
      <c r="V28" s="89"/>
      <c r="W28" s="38">
        <v>3</v>
      </c>
      <c r="X28" s="90">
        <f>IF(W28="",0,VLOOKUP(W28,punkte,4,FALSE))</f>
        <v>6</v>
      </c>
      <c r="Y28" s="90"/>
      <c r="Z28" s="91"/>
      <c r="AA28" s="89">
        <f>IF(Z28="",0,VLOOKUP(Z28,punkte,4,FALSE))</f>
        <v>0</v>
      </c>
      <c r="AB28" s="89"/>
      <c r="AC28" s="38">
        <v>2</v>
      </c>
      <c r="AD28" s="90">
        <f t="shared" si="15"/>
        <v>30</v>
      </c>
      <c r="AE28" s="90">
        <f t="shared" si="15"/>
        <v>5</v>
      </c>
    </row>
    <row r="29" spans="1:43" ht="15.75" x14ac:dyDescent="0.2">
      <c r="A29" s="66">
        <v>6</v>
      </c>
      <c r="B29" s="148" t="s">
        <v>13</v>
      </c>
      <c r="C29" s="148"/>
      <c r="D29" s="66">
        <v>3</v>
      </c>
      <c r="E29" s="66" t="s">
        <v>9</v>
      </c>
      <c r="F29" s="66"/>
      <c r="G29" s="66"/>
      <c r="L29" s="86" t="s">
        <v>5</v>
      </c>
      <c r="N29" s="41">
        <v>5</v>
      </c>
      <c r="O29" s="89">
        <f>IF(N29="",0,VLOOKUP(N29,punkte,4,FALSE))</f>
        <v>4</v>
      </c>
      <c r="P29" s="89"/>
      <c r="Q29" s="38">
        <v>4</v>
      </c>
      <c r="R29" s="90">
        <f>IF(Q29="",0,VLOOKUP(Q29,punkte,4,FALSE))</f>
        <v>5</v>
      </c>
      <c r="S29" s="90"/>
      <c r="T29" s="39">
        <v>1</v>
      </c>
      <c r="U29" s="89">
        <f>IF(T29="",0,VLOOKUP(T29,punkte,4,FALSE))</f>
        <v>10</v>
      </c>
      <c r="V29" s="89">
        <v>1</v>
      </c>
      <c r="W29" s="38">
        <v>2</v>
      </c>
      <c r="X29" s="90">
        <f>IF(W29="",0,VLOOKUP(W29,punkte,4,FALSE))</f>
        <v>8</v>
      </c>
      <c r="Y29" s="90"/>
      <c r="Z29" s="41"/>
      <c r="AA29" s="89">
        <f>IF(Z29="",0,VLOOKUP(Z29,punkte,4,FALSE))</f>
        <v>0</v>
      </c>
      <c r="AB29" s="89"/>
      <c r="AC29" s="38">
        <v>3</v>
      </c>
      <c r="AD29" s="90">
        <f t="shared" si="15"/>
        <v>27</v>
      </c>
      <c r="AE29" s="90">
        <f t="shared" si="15"/>
        <v>1</v>
      </c>
    </row>
    <row r="30" spans="1:43" ht="15" x14ac:dyDescent="0.2">
      <c r="A30" s="66">
        <v>7</v>
      </c>
      <c r="B30" s="148" t="s">
        <v>13</v>
      </c>
      <c r="C30" s="148"/>
      <c r="D30" s="66">
        <v>2</v>
      </c>
      <c r="E30" s="66" t="s">
        <v>9</v>
      </c>
      <c r="F30" s="66"/>
      <c r="G30" s="66"/>
      <c r="L30" s="38" t="s">
        <v>1</v>
      </c>
      <c r="N30" s="91">
        <v>2</v>
      </c>
      <c r="O30" s="89">
        <f>IF(N30="",0,VLOOKUP(N30,punkte,4,FALSE))</f>
        <v>8</v>
      </c>
      <c r="P30" s="89">
        <v>1</v>
      </c>
      <c r="Q30" s="86">
        <v>3</v>
      </c>
      <c r="R30" s="90">
        <f>IF(Q30="",0,VLOOKUP(Q30,punkte,4,FALSE))</f>
        <v>6</v>
      </c>
      <c r="S30" s="90"/>
      <c r="T30" s="88">
        <v>4</v>
      </c>
      <c r="U30" s="89">
        <f>IF(T30="",0,VLOOKUP(T30,punkte,4,FALSE))</f>
        <v>5</v>
      </c>
      <c r="V30" s="89">
        <v>1</v>
      </c>
      <c r="W30" s="86">
        <v>4</v>
      </c>
      <c r="X30" s="90">
        <f>IF(W30="",0,VLOOKUP(W30,punkte,4,FALSE))</f>
        <v>5</v>
      </c>
      <c r="Y30" s="90"/>
      <c r="Z30" s="88"/>
      <c r="AA30" s="89">
        <f>IF(Z30="",0,VLOOKUP(Z30,punkte,4,FALSE))</f>
        <v>0</v>
      </c>
      <c r="AB30" s="89"/>
      <c r="AC30" s="38">
        <v>4</v>
      </c>
      <c r="AD30" s="90">
        <f t="shared" si="15"/>
        <v>24</v>
      </c>
      <c r="AE30" s="90">
        <f t="shared" si="15"/>
        <v>2</v>
      </c>
    </row>
    <row r="31" spans="1:43" ht="15" x14ac:dyDescent="0.2">
      <c r="A31" s="66">
        <v>8</v>
      </c>
      <c r="B31" s="148" t="s">
        <v>13</v>
      </c>
      <c r="C31" s="148"/>
      <c r="D31" s="66">
        <v>1</v>
      </c>
      <c r="E31" s="66" t="s">
        <v>9</v>
      </c>
      <c r="F31" s="66"/>
      <c r="G31" s="66"/>
      <c r="L31" s="38" t="s">
        <v>190</v>
      </c>
      <c r="N31" s="91">
        <v>3</v>
      </c>
      <c r="O31" s="89">
        <f>IF(N31="",0,VLOOKUP(N31,punkte,4,FALSE))</f>
        <v>6</v>
      </c>
      <c r="P31" s="89"/>
      <c r="Q31" s="86">
        <v>5</v>
      </c>
      <c r="R31" s="90">
        <f>IF(Q31="",0,VLOOKUP(Q31,punkte,4,FALSE))</f>
        <v>4</v>
      </c>
      <c r="S31" s="90"/>
      <c r="T31" s="88">
        <v>3</v>
      </c>
      <c r="U31" s="89">
        <f>IF(T31="",0,VLOOKUP(T31,punkte,4,FALSE))</f>
        <v>6</v>
      </c>
      <c r="V31" s="89"/>
      <c r="W31" s="86">
        <v>5</v>
      </c>
      <c r="X31" s="90">
        <f>IF(W31="",0,VLOOKUP(W31,punkte,4,FALSE))</f>
        <v>4</v>
      </c>
      <c r="Y31" s="90"/>
      <c r="Z31" s="88"/>
      <c r="AA31" s="89">
        <f>IF(Z31="",0,VLOOKUP(Z31,punkte,4,FALSE))</f>
        <v>0</v>
      </c>
      <c r="AB31" s="89"/>
      <c r="AC31" s="86">
        <v>5</v>
      </c>
      <c r="AD31" s="90">
        <f t="shared" si="15"/>
        <v>20</v>
      </c>
      <c r="AE31" s="90">
        <f t="shared" si="15"/>
        <v>0</v>
      </c>
    </row>
    <row r="32" spans="1:43" ht="15" x14ac:dyDescent="0.2">
      <c r="A32" s="97">
        <v>10</v>
      </c>
      <c r="B32" s="151" t="s">
        <v>13</v>
      </c>
      <c r="C32" s="151"/>
      <c r="D32" s="97">
        <v>0</v>
      </c>
      <c r="E32" s="97" t="s">
        <v>9</v>
      </c>
      <c r="F32" s="98" t="s">
        <v>29</v>
      </c>
      <c r="G32" s="66"/>
    </row>
    <row r="33" spans="21:25" ht="15" x14ac:dyDescent="0.2">
      <c r="U33" s="63"/>
      <c r="W33" s="32" t="s">
        <v>204</v>
      </c>
      <c r="X33" s="32"/>
      <c r="Y33" s="32"/>
    </row>
  </sheetData>
  <autoFilter ref="A8:AQ8" xr:uid="{00000000-0009-0000-0000-00000E000000}"/>
  <sortState xmlns:xlrd2="http://schemas.microsoft.com/office/spreadsheetml/2017/richdata2" ref="A9:AQ17">
    <sortCondition descending="1" ref="E9:E17"/>
  </sortState>
  <mergeCells count="31">
    <mergeCell ref="E2:G2"/>
    <mergeCell ref="C6:C7"/>
    <mergeCell ref="F6:G6"/>
    <mergeCell ref="H6:J6"/>
    <mergeCell ref="K6:M6"/>
    <mergeCell ref="F7:G7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Z24:AB24"/>
    <mergeCell ref="B30:C30"/>
    <mergeCell ref="B31:C31"/>
    <mergeCell ref="B32:C32"/>
    <mergeCell ref="AC24:AE24"/>
    <mergeCell ref="B25:C25"/>
    <mergeCell ref="B26:C26"/>
    <mergeCell ref="B27:C27"/>
    <mergeCell ref="B28:C28"/>
    <mergeCell ref="B29:C29"/>
    <mergeCell ref="B24:C24"/>
    <mergeCell ref="N24:P24"/>
    <mergeCell ref="Q24:S24"/>
    <mergeCell ref="T24:V24"/>
    <mergeCell ref="W24:Y24"/>
  </mergeCells>
  <conditionalFormatting sqref="H9:H17 K9:K17 N9:N17 Q9:Q17 T9:T17 W15:W16 AC15:AC17 AI15:AI17 AO15:AO17">
    <cfRule type="cellIs" dxfId="11" priority="1" stopIfTrue="1" operator="equal">
      <formula>10</formula>
    </cfRule>
  </conditionalFormatting>
  <conditionalFormatting sqref="N27:N31 Q27:Q31 T27:T31">
    <cfRule type="cellIs" dxfId="10" priority="4" stopIfTrue="1" operator="equal">
      <formula>10</formula>
    </cfRule>
  </conditionalFormatting>
  <conditionalFormatting sqref="W27:W31">
    <cfRule type="cellIs" dxfId="9" priority="3" stopIfTrue="1" operator="equal">
      <formula>10</formula>
    </cfRule>
  </conditionalFormatting>
  <conditionalFormatting sqref="Z27:Z31">
    <cfRule type="cellIs" dxfId="8" priority="2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6191-6A72-4BF3-A79A-51C8368B0CF9}">
  <sheetPr>
    <pageSetUpPr fitToPage="1"/>
  </sheetPr>
  <dimension ref="A1:AQ33"/>
  <sheetViews>
    <sheetView workbookViewId="0">
      <pane xSplit="7260" ySplit="2745" topLeftCell="D1" activePane="bottomRight"/>
      <selection activeCell="E2" sqref="E2:G2"/>
      <selection pane="topRight" activeCell="E3" sqref="E3"/>
      <selection pane="bottomLeft" activeCell="E2" sqref="E2:G2"/>
      <selection pane="bottomRight" activeCell="I9" sqref="I9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16384" width="11.42578125" style="65"/>
  </cols>
  <sheetData>
    <row r="1" spans="1:43" ht="26.25" x14ac:dyDescent="0.4">
      <c r="A1" s="64" t="s">
        <v>31</v>
      </c>
    </row>
    <row r="2" spans="1:43" ht="15" x14ac:dyDescent="0.2">
      <c r="A2" s="66" t="s">
        <v>21</v>
      </c>
      <c r="E2" s="156">
        <v>45641</v>
      </c>
      <c r="F2" s="137"/>
      <c r="G2" s="137"/>
      <c r="H2" s="113"/>
      <c r="I2" s="67"/>
      <c r="J2" s="67"/>
    </row>
    <row r="6" spans="1:43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30"/>
      <c r="G6" s="141"/>
      <c r="H6" s="116" t="s">
        <v>285</v>
      </c>
      <c r="I6" s="143"/>
      <c r="J6" s="144"/>
      <c r="K6" s="118" t="s">
        <v>278</v>
      </c>
      <c r="L6" s="146"/>
      <c r="M6" s="147"/>
      <c r="N6" s="116" t="s">
        <v>279</v>
      </c>
      <c r="O6" s="143"/>
      <c r="P6" s="144"/>
      <c r="Q6" s="118" t="s">
        <v>280</v>
      </c>
      <c r="R6" s="146"/>
      <c r="S6" s="147"/>
      <c r="T6" s="116" t="s">
        <v>281</v>
      </c>
      <c r="U6" s="143"/>
      <c r="V6" s="144"/>
      <c r="W6" s="118" t="s">
        <v>286</v>
      </c>
      <c r="X6" s="146"/>
      <c r="Y6" s="147"/>
      <c r="Z6" s="116" t="s">
        <v>289</v>
      </c>
      <c r="AA6" s="143"/>
      <c r="AB6" s="144"/>
      <c r="AC6" s="118" t="s">
        <v>291</v>
      </c>
      <c r="AD6" s="146"/>
      <c r="AE6" s="147"/>
      <c r="AF6" s="116" t="s">
        <v>290</v>
      </c>
      <c r="AG6" s="143"/>
      <c r="AH6" s="144"/>
      <c r="AI6" s="118" t="s">
        <v>282</v>
      </c>
      <c r="AJ6" s="146"/>
      <c r="AK6" s="147"/>
      <c r="AL6" s="116" t="s">
        <v>283</v>
      </c>
      <c r="AM6" s="143"/>
      <c r="AN6" s="144"/>
      <c r="AO6" s="118" t="s">
        <v>292</v>
      </c>
      <c r="AP6" s="146"/>
      <c r="AQ6" s="147"/>
    </row>
    <row r="7" spans="1:43" ht="29.25" customHeight="1" x14ac:dyDescent="0.25">
      <c r="A7" s="71"/>
      <c r="B7" s="71"/>
      <c r="C7" s="139"/>
      <c r="D7" s="72" t="s">
        <v>27</v>
      </c>
      <c r="E7" s="73" t="s">
        <v>16</v>
      </c>
      <c r="F7" s="154" t="s">
        <v>256</v>
      </c>
      <c r="G7" s="155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</row>
    <row r="8" spans="1:43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</row>
    <row r="9" spans="1:43" s="92" customFormat="1" ht="15.75" customHeight="1" x14ac:dyDescent="0.2">
      <c r="A9" s="86" t="s">
        <v>101</v>
      </c>
      <c r="B9" s="82">
        <v>1</v>
      </c>
      <c r="C9" s="83">
        <f>COUNT($H9,$K9,$N9,$Q9,$T9,$W9,$Z9,$AC9,$AF9,$AI9,$AL9,$AO9)</f>
        <v>11</v>
      </c>
      <c r="D9" s="84">
        <f>E9/COUNT($H9,$K9,$N9,$Q9,$T9,$W9,$Z9,$AC9,$AF9,$AI9,$AL9,$AO9,G9)</f>
        <v>8.8636363636363633</v>
      </c>
      <c r="E9" s="85">
        <f>SUM($I9+$L9+$O9+$R9+$U9+$X9+$AA9+$AD9+$AG9+$AJ9+$AM9+$AP9+J9+M9+P9+S9+V9+Y9+AB9+AE9+AH9+AK9+AN9+AQ9+G9+F9)</f>
        <v>97.5</v>
      </c>
      <c r="F9" s="83"/>
      <c r="G9" s="83"/>
      <c r="H9" s="41">
        <v>3</v>
      </c>
      <c r="I9" s="88">
        <f>IF(H9="",0,VLOOKUP(H9,punkte,4,FALSE))</f>
        <v>6</v>
      </c>
      <c r="J9" s="89"/>
      <c r="K9" s="38">
        <v>2</v>
      </c>
      <c r="L9" s="82">
        <f>IF(K9="",0,VLOOKUP(K9,punkte,4,FALSE))</f>
        <v>8</v>
      </c>
      <c r="M9" s="90"/>
      <c r="N9" s="39">
        <v>1</v>
      </c>
      <c r="O9" s="88">
        <f>IF(N9="",0,VLOOKUP(N9,punkte,4,FALSE))</f>
        <v>10</v>
      </c>
      <c r="P9" s="89">
        <v>3</v>
      </c>
      <c r="Q9" s="38">
        <v>2</v>
      </c>
      <c r="R9" s="82">
        <f>IF(Q9="",0,VLOOKUP(Q9,punkte,4,FALSE))</f>
        <v>8</v>
      </c>
      <c r="S9" s="90">
        <v>1.5</v>
      </c>
      <c r="T9" s="41">
        <v>2</v>
      </c>
      <c r="U9" s="88">
        <f>IF(T9="",0,VLOOKUP(T9,punkte,4,FALSE))</f>
        <v>8</v>
      </c>
      <c r="V9" s="89">
        <v>1</v>
      </c>
      <c r="W9" s="38">
        <v>5</v>
      </c>
      <c r="X9" s="82">
        <f>IF(W9="",0,VLOOKUP(W9,punkte,4,FALSE))</f>
        <v>4</v>
      </c>
      <c r="Y9" s="115"/>
      <c r="Z9" s="91">
        <v>3</v>
      </c>
      <c r="AA9" s="88">
        <f>IF(Z9="",0,VLOOKUP(Z9,punkte,4,FALSE))</f>
        <v>6</v>
      </c>
      <c r="AB9" s="111">
        <v>1</v>
      </c>
      <c r="AC9" s="38">
        <v>3</v>
      </c>
      <c r="AD9" s="82">
        <f>IF(AC9="",0,VLOOKUP(AC9,punkte,4,FALSE))</f>
        <v>6</v>
      </c>
      <c r="AE9" s="112"/>
      <c r="AF9" s="91"/>
      <c r="AG9" s="88">
        <f>IF(AF9="",0,VLOOKUP(AF9,punkte,4,FALSE))</f>
        <v>0</v>
      </c>
      <c r="AH9" s="111"/>
      <c r="AI9" s="38">
        <v>2</v>
      </c>
      <c r="AJ9" s="82">
        <f>IF(AI9="",0,VLOOKUP(AI9,punkte,4,FALSE))</f>
        <v>8</v>
      </c>
      <c r="AK9" s="112">
        <v>1</v>
      </c>
      <c r="AL9" s="39">
        <v>1</v>
      </c>
      <c r="AM9" s="88">
        <f>IF(AL9="",0,VLOOKUP(AL9,punkte,4,FALSE))</f>
        <v>10</v>
      </c>
      <c r="AN9" s="111">
        <v>3</v>
      </c>
      <c r="AO9" s="42">
        <v>1</v>
      </c>
      <c r="AP9" s="82">
        <f>IF(AO9="",0,VLOOKUP(AO9,punkte,4,FALSE))</f>
        <v>10</v>
      </c>
      <c r="AQ9" s="112">
        <v>3</v>
      </c>
    </row>
    <row r="10" spans="1:43" s="92" customFormat="1" ht="15.75" customHeight="1" x14ac:dyDescent="0.2">
      <c r="A10" s="38" t="s">
        <v>5</v>
      </c>
      <c r="B10" s="82">
        <v>2</v>
      </c>
      <c r="C10" s="83">
        <f>COUNT($H10,$K10,$N10,$Q10,$T10,$W10,$Z10,$AC10,$AF10,$AI10,$AL10,$AO10)</f>
        <v>11</v>
      </c>
      <c r="D10" s="84">
        <f>E10/COUNT($H10,$K10,$N10,$Q10,$T10,$W10,$Z10,$AC10,$AF10,$AI10,$AL10,$AO10,G10)</f>
        <v>8.3636363636363633</v>
      </c>
      <c r="E10" s="85">
        <f>SUM($I10+$L10+$O10+$R10+$U10+$X10+$AA10+$AD10+$AG10+$AJ10+$AM10+$AP10+J10+M10+P10+S10+V10+Y10+AB10+AE10+AH10+AK10+AN10+AQ10+G10+F10)</f>
        <v>92</v>
      </c>
      <c r="F10" s="83"/>
      <c r="G10" s="83"/>
      <c r="H10" s="41">
        <v>2</v>
      </c>
      <c r="I10" s="88">
        <f>IF(H10="",0,VLOOKUP(H10,punkte,4,FALSE))</f>
        <v>8</v>
      </c>
      <c r="J10" s="89">
        <v>1</v>
      </c>
      <c r="K10" s="38">
        <v>3</v>
      </c>
      <c r="L10" s="82">
        <f>IF(K10="",0,VLOOKUP(K10,punkte,4,FALSE))</f>
        <v>6</v>
      </c>
      <c r="M10" s="90">
        <v>1</v>
      </c>
      <c r="N10" s="41">
        <v>2</v>
      </c>
      <c r="O10" s="88">
        <f>IF(N10="",0,VLOOKUP(N10,punkte,4,FALSE))</f>
        <v>8</v>
      </c>
      <c r="P10" s="89"/>
      <c r="Q10" s="42">
        <v>1</v>
      </c>
      <c r="R10" s="82">
        <f>IF(Q10="",0,VLOOKUP(Q10,punkte,4,FALSE))</f>
        <v>10</v>
      </c>
      <c r="S10" s="90">
        <v>2</v>
      </c>
      <c r="T10" s="41">
        <v>4</v>
      </c>
      <c r="U10" s="88">
        <f>IF(T10="",0,VLOOKUP(T10,punkte,4,FALSE))</f>
        <v>5</v>
      </c>
      <c r="V10" s="89"/>
      <c r="W10" s="42">
        <v>1</v>
      </c>
      <c r="X10" s="82">
        <f>IF(W10="",0,VLOOKUP(W10,punkte,4,FALSE))</f>
        <v>10</v>
      </c>
      <c r="Y10" s="90">
        <v>1</v>
      </c>
      <c r="Z10" s="41">
        <v>2</v>
      </c>
      <c r="AA10" s="88">
        <f>IF(Z10="",0,VLOOKUP(Z10,punkte,4,FALSE))</f>
        <v>8</v>
      </c>
      <c r="AB10" s="111"/>
      <c r="AC10" s="38">
        <v>2</v>
      </c>
      <c r="AD10" s="82">
        <f>IF(AC10="",0,VLOOKUP(AC10,punkte,4,FALSE))</f>
        <v>8</v>
      </c>
      <c r="AE10" s="112">
        <v>1</v>
      </c>
      <c r="AF10" s="41"/>
      <c r="AG10" s="88">
        <f>IF(AF10="",0,VLOOKUP(AF10,punkte,4,FALSE))</f>
        <v>0</v>
      </c>
      <c r="AH10" s="111"/>
      <c r="AI10" s="38">
        <v>3</v>
      </c>
      <c r="AJ10" s="82">
        <f>IF(AI10="",0,VLOOKUP(AI10,punkte,4,FALSE))</f>
        <v>6</v>
      </c>
      <c r="AK10" s="112"/>
      <c r="AL10" s="41">
        <v>2</v>
      </c>
      <c r="AM10" s="88">
        <f>IF(AL10="",0,VLOOKUP(AL10,punkte,4,FALSE))</f>
        <v>8</v>
      </c>
      <c r="AN10" s="111">
        <v>1</v>
      </c>
      <c r="AO10" s="38">
        <v>2</v>
      </c>
      <c r="AP10" s="82">
        <f>IF(AO10="",0,VLOOKUP(AO10,punkte,4,FALSE))</f>
        <v>8</v>
      </c>
      <c r="AQ10" s="112"/>
    </row>
    <row r="11" spans="1:43" s="92" customFormat="1" ht="15.75" customHeight="1" x14ac:dyDescent="0.2">
      <c r="A11" s="38" t="s">
        <v>1</v>
      </c>
      <c r="B11" s="82">
        <v>3</v>
      </c>
      <c r="C11" s="83">
        <f>COUNT($H11,$K11,$N11,$Q11,$T11,$W11,$Z11,$AC11,$AF11,$AI11,$AL11,$AO11)</f>
        <v>11</v>
      </c>
      <c r="D11" s="84">
        <f>E11/COUNT($H11,$K11,$N11,$Q11,$T11,$W11,$Z11,$AC11,$AF11,$AI11,$AL11,$AO11,G11)</f>
        <v>7.7272727272727275</v>
      </c>
      <c r="E11" s="85">
        <f>SUM($I11+$L11+$O11+$R11+$U11+$X11+$AA11+$AD11+$AG11+$AJ11+$AM11+$AP11+J11+M11+P11+S11+V11+Y11+AB11+AE11+AH11+AK11+AN11+AQ11+G11+F11)</f>
        <v>85</v>
      </c>
      <c r="F11" s="83"/>
      <c r="G11" s="83"/>
      <c r="H11" s="41">
        <v>4</v>
      </c>
      <c r="I11" s="88">
        <f>IF(H11="",0,VLOOKUP(H11,punkte,4,FALSE))</f>
        <v>5</v>
      </c>
      <c r="J11" s="89"/>
      <c r="K11" s="42">
        <v>1</v>
      </c>
      <c r="L11" s="82">
        <f>IF(K11="",0,VLOOKUP(K11,punkte,4,FALSE))</f>
        <v>10</v>
      </c>
      <c r="M11" s="90">
        <v>2</v>
      </c>
      <c r="N11" s="41">
        <v>3</v>
      </c>
      <c r="O11" s="88">
        <f>IF(N11="",0,VLOOKUP(N11,punkte,4,FALSE))</f>
        <v>6</v>
      </c>
      <c r="P11" s="89"/>
      <c r="Q11" s="86">
        <v>4</v>
      </c>
      <c r="R11" s="82">
        <f>IF(Q11="",0,VLOOKUP(Q11,punkte,4,FALSE))</f>
        <v>5</v>
      </c>
      <c r="S11" s="90"/>
      <c r="T11" s="39">
        <v>1</v>
      </c>
      <c r="U11" s="88">
        <f>IF(T11="",0,VLOOKUP(T11,punkte,4,FALSE))</f>
        <v>10</v>
      </c>
      <c r="V11" s="89">
        <v>2</v>
      </c>
      <c r="W11" s="38">
        <v>3</v>
      </c>
      <c r="X11" s="82">
        <f>IF(W11="",0,VLOOKUP(W11,punkte,4,FALSE))</f>
        <v>6</v>
      </c>
      <c r="Y11" s="90"/>
      <c r="Z11" s="39">
        <v>1</v>
      </c>
      <c r="AA11" s="88">
        <f>IF(Z11="",0,VLOOKUP(Z11,punkte,4,FALSE))</f>
        <v>10</v>
      </c>
      <c r="AB11" s="111">
        <v>2</v>
      </c>
      <c r="AC11" s="82">
        <v>6</v>
      </c>
      <c r="AD11" s="82">
        <f>IF(AC11="",0,VLOOKUP(AC11,punkte,4,FALSE))</f>
        <v>3</v>
      </c>
      <c r="AE11" s="112"/>
      <c r="AF11" s="41"/>
      <c r="AG11" s="88">
        <f>IF(AF11="",0,VLOOKUP(AF11,punkte,4,FALSE))</f>
        <v>0</v>
      </c>
      <c r="AH11" s="111"/>
      <c r="AI11" s="42">
        <v>1</v>
      </c>
      <c r="AJ11" s="82">
        <f>IF(AI11="",0,VLOOKUP(AI11,punkte,4,FALSE))</f>
        <v>10</v>
      </c>
      <c r="AK11" s="112">
        <v>3</v>
      </c>
      <c r="AL11" s="88">
        <v>3</v>
      </c>
      <c r="AM11" s="88">
        <f>IF(AL11="",0,VLOOKUP(AL11,punkte,4,FALSE))</f>
        <v>6</v>
      </c>
      <c r="AN11" s="111"/>
      <c r="AO11" s="38">
        <v>4</v>
      </c>
      <c r="AP11" s="82">
        <f>IF(AO11="",0,VLOOKUP(AO11,punkte,4,FALSE))</f>
        <v>5</v>
      </c>
      <c r="AQ11" s="112"/>
    </row>
    <row r="12" spans="1:43" s="92" customFormat="1" ht="15.75" customHeight="1" x14ac:dyDescent="0.2">
      <c r="A12" s="38" t="s">
        <v>190</v>
      </c>
      <c r="B12" s="82">
        <v>4</v>
      </c>
      <c r="C12" s="83">
        <f>COUNT($H12,$K12,$N12,$Q12,$T12,$W12,$Z12,$AC12,$AF12,$AI12,$AL12,$AO12)</f>
        <v>8</v>
      </c>
      <c r="D12" s="84">
        <f>E12/COUNT($H12,$K12,$N12,$Q12,$T12,$W12,$Z12,$AC12,$AF12,$AI12,$AL12,$AO12,G12)</f>
        <v>5.5</v>
      </c>
      <c r="E12" s="85">
        <f>SUM($I12+$L12+$O12+$R12+$U12+$X12+$AA12+$AD12+$AG12+$AJ12+$AM12+$AP12+J12+M12+P12+S12+V12+Y12+AB12+AE12+AH12+AK12+AN12+AQ12+G12+F12)</f>
        <v>44</v>
      </c>
      <c r="F12" s="83"/>
      <c r="G12" s="83"/>
      <c r="H12" s="91"/>
      <c r="I12" s="88">
        <f>IF(H12="",0,VLOOKUP(H12,punkte,4,FALSE))</f>
        <v>0</v>
      </c>
      <c r="J12" s="89"/>
      <c r="K12" s="82">
        <v>4</v>
      </c>
      <c r="L12" s="82">
        <f>IF(K12="",0,VLOOKUP(K12,punkte,4,FALSE))</f>
        <v>5</v>
      </c>
      <c r="M12" s="90"/>
      <c r="N12" s="91">
        <v>4</v>
      </c>
      <c r="O12" s="88">
        <f>IF(N12="",0,VLOOKUP(N12,punkte,4,FALSE))</f>
        <v>5</v>
      </c>
      <c r="P12" s="89"/>
      <c r="Q12" s="38">
        <v>5</v>
      </c>
      <c r="R12" s="82">
        <f>IF(Q12="",0,VLOOKUP(Q12,punkte,4,FALSE))</f>
        <v>4</v>
      </c>
      <c r="S12" s="90"/>
      <c r="T12" s="88">
        <v>3</v>
      </c>
      <c r="U12" s="88">
        <f>IF(T12="",0,VLOOKUP(T12,punkte,4,FALSE))</f>
        <v>6</v>
      </c>
      <c r="V12" s="89"/>
      <c r="W12" s="82">
        <v>2</v>
      </c>
      <c r="X12" s="82">
        <f>IF(W12="",0,VLOOKUP(W12,punkte,4,FALSE))</f>
        <v>8</v>
      </c>
      <c r="Y12" s="90">
        <v>3</v>
      </c>
      <c r="Z12" s="88">
        <v>4</v>
      </c>
      <c r="AA12" s="88">
        <f>IF(Z12="",0,VLOOKUP(Z12,punkte,4,FALSE))</f>
        <v>5</v>
      </c>
      <c r="AB12" s="111"/>
      <c r="AC12" s="42"/>
      <c r="AD12" s="82">
        <f>IF(AC12="",0,VLOOKUP(AC12,punkte,4,FALSE))</f>
        <v>0</v>
      </c>
      <c r="AE12" s="112"/>
      <c r="AF12" s="88"/>
      <c r="AG12" s="88">
        <f>IF(AF12="",0,VLOOKUP(AF12,punkte,4,FALSE))</f>
        <v>0</v>
      </c>
      <c r="AH12" s="111"/>
      <c r="AI12" s="82">
        <v>5</v>
      </c>
      <c r="AJ12" s="82">
        <f>IF(AI12="",0,VLOOKUP(AI12,punkte,4,FALSE))</f>
        <v>4</v>
      </c>
      <c r="AK12" s="112"/>
      <c r="AL12" s="88">
        <v>5</v>
      </c>
      <c r="AM12" s="88">
        <f>IF(AL12="",0,VLOOKUP(AL12,punkte,4,FALSE))</f>
        <v>4</v>
      </c>
      <c r="AN12" s="111"/>
      <c r="AO12" s="82"/>
      <c r="AP12" s="82">
        <f>IF(AO12="",0,VLOOKUP(AO12,punkte,4,FALSE))</f>
        <v>0</v>
      </c>
      <c r="AQ12" s="112"/>
    </row>
    <row r="13" spans="1:43" s="92" customFormat="1" ht="15.75" customHeight="1" x14ac:dyDescent="0.2">
      <c r="A13" s="38" t="s">
        <v>219</v>
      </c>
      <c r="B13" s="82">
        <v>5</v>
      </c>
      <c r="C13" s="83">
        <f>COUNT($H13,$K13,$N13,$Q13,$T13,$W13,$Z13,$AC13,$AF13,$AI13,$AL13,$AO13)</f>
        <v>2</v>
      </c>
      <c r="D13" s="84">
        <f>E13/COUNT($H13,$K13,$N13,$Q13,$T13,$W13,$Z13,$AC13,$AF13,$AI13,$AL13,$AO13,G13)</f>
        <v>13</v>
      </c>
      <c r="E13" s="85">
        <f>SUM($I13+$L13+$O13+$R13+$U13+$X13+$AA13+$AD13+$AG13+$AJ13+$AM13+$AP13+J13+M13+P13+S13+V13+Y13+AB13+AE13+AH13+AK13+AN13+AQ13+G13+F13)</f>
        <v>26</v>
      </c>
      <c r="F13" s="83"/>
      <c r="G13" s="82"/>
      <c r="H13" s="39">
        <v>1</v>
      </c>
      <c r="I13" s="88">
        <f>IF(H13="",0,VLOOKUP(H13,punkte,4,FALSE))</f>
        <v>10</v>
      </c>
      <c r="J13" s="89">
        <v>2</v>
      </c>
      <c r="K13" s="38"/>
      <c r="L13" s="82">
        <f>IF(K13="",0,VLOOKUP(K13,punkte,4,FALSE))</f>
        <v>0</v>
      </c>
      <c r="M13" s="90"/>
      <c r="N13" s="39"/>
      <c r="O13" s="88">
        <f>IF(N13="",0,VLOOKUP(N13,punkte,4,FALSE))</f>
        <v>0</v>
      </c>
      <c r="P13" s="89"/>
      <c r="Q13" s="86"/>
      <c r="R13" s="82">
        <f>IF(Q13="",0,VLOOKUP(Q13,punkte,4,FALSE))</f>
        <v>0</v>
      </c>
      <c r="S13" s="90"/>
      <c r="T13" s="39"/>
      <c r="U13" s="88">
        <f>IF(T13="",0,VLOOKUP(T13,punkte,4,FALSE))</f>
        <v>0</v>
      </c>
      <c r="V13" s="89"/>
      <c r="W13" s="38"/>
      <c r="X13" s="82">
        <f>IF(W13="",0,VLOOKUP(W13,punkte,4,FALSE))</f>
        <v>0</v>
      </c>
      <c r="Y13" s="90"/>
      <c r="Z13" s="91"/>
      <c r="AA13" s="88">
        <f>IF(Z13="",0,VLOOKUP(Z13,punkte,4,FALSE))</f>
        <v>0</v>
      </c>
      <c r="AB13" s="111"/>
      <c r="AC13" s="42">
        <v>1</v>
      </c>
      <c r="AD13" s="82">
        <f>IF(AC13="",0,VLOOKUP(AC13,punkte,4,FALSE))</f>
        <v>10</v>
      </c>
      <c r="AE13" s="112">
        <v>4</v>
      </c>
      <c r="AF13" s="39"/>
      <c r="AG13" s="88">
        <f>IF(AF13="",0,VLOOKUP(AF13,punkte,4,FALSE))</f>
        <v>0</v>
      </c>
      <c r="AH13" s="111"/>
      <c r="AI13" s="38"/>
      <c r="AJ13" s="82">
        <f>IF(AI13="",0,VLOOKUP(AI13,punkte,4,FALSE))</f>
        <v>0</v>
      </c>
      <c r="AK13" s="112"/>
      <c r="AL13" s="41"/>
      <c r="AM13" s="88">
        <f>IF(AL13="",0,VLOOKUP(AL13,punkte,4,FALSE))</f>
        <v>0</v>
      </c>
      <c r="AN13" s="111"/>
      <c r="AO13" s="86"/>
      <c r="AP13" s="82">
        <f>IF(AO13="",0,VLOOKUP(AO13,punkte,4,FALSE))</f>
        <v>0</v>
      </c>
      <c r="AQ13" s="112"/>
    </row>
    <row r="14" spans="1:43" s="92" customFormat="1" ht="15.75" customHeight="1" x14ac:dyDescent="0.2">
      <c r="A14" s="38" t="s">
        <v>287</v>
      </c>
      <c r="B14" s="82">
        <v>6</v>
      </c>
      <c r="C14" s="83">
        <f>COUNT($H14,$K14,$N14,$Q14,$T14,$W14,$Z14,$AC14,$AF14,$AI14,$AL14,$AO14)</f>
        <v>3</v>
      </c>
      <c r="D14" s="84">
        <f>E14/COUNT($H14,$K14,$N14,$Q14,$T14,$W14,$Z14,$AC14,$AF14,$AI14,$AL14,$AO14,G14)</f>
        <v>5.5</v>
      </c>
      <c r="E14" s="85">
        <f>SUM($I14+$L14+$O14+$R14+$U14+$X14+$AA14+$AD14+$AG14+$AJ14+$AM14+$AP14+J14+M14+P14+S14+V14+Y14+AB14+AE14+AH14+AK14+AN14+AQ14+G14+F14)</f>
        <v>16.5</v>
      </c>
      <c r="F14" s="34"/>
      <c r="G14" s="86"/>
      <c r="H14" s="91"/>
      <c r="I14" s="88">
        <f>IF(H14="",0,VLOOKUP(H14,punkte,4,FALSE))</f>
        <v>0</v>
      </c>
      <c r="J14" s="89"/>
      <c r="K14" s="86"/>
      <c r="L14" s="82">
        <f>IF(K14="",0,VLOOKUP(K14,punkte,4,FALSE))</f>
        <v>0</v>
      </c>
      <c r="M14" s="90"/>
      <c r="N14" s="91"/>
      <c r="O14" s="88">
        <f>IF(N14="",0,VLOOKUP(N14,punkte,4,FALSE))</f>
        <v>0</v>
      </c>
      <c r="P14" s="89"/>
      <c r="Q14" s="86">
        <v>3</v>
      </c>
      <c r="R14" s="82">
        <f>IF(Q14="",0,VLOOKUP(Q14,punkte,4,FALSE))</f>
        <v>6</v>
      </c>
      <c r="S14" s="90">
        <v>0.5</v>
      </c>
      <c r="T14" s="91"/>
      <c r="U14" s="88">
        <f>IF(T14="",0,VLOOKUP(T14,punkte,4,FALSE))</f>
        <v>0</v>
      </c>
      <c r="V14" s="89"/>
      <c r="W14" s="86"/>
      <c r="X14" s="82">
        <f>IF(W14="",0,VLOOKUP(W14,punkte,4,FALSE))</f>
        <v>0</v>
      </c>
      <c r="Y14" s="90"/>
      <c r="Z14" s="39"/>
      <c r="AA14" s="88">
        <f>IF(Z14="",0,VLOOKUP(Z14,punkte,4,FALSE))</f>
        <v>0</v>
      </c>
      <c r="AB14" s="111"/>
      <c r="AC14" s="86">
        <v>5</v>
      </c>
      <c r="AD14" s="82">
        <f>IF(AC14="",0,VLOOKUP(AC14,punkte,4,FALSE))</f>
        <v>4</v>
      </c>
      <c r="AE14" s="112"/>
      <c r="AF14" s="91"/>
      <c r="AG14" s="88">
        <f>IF(AF14="",0,VLOOKUP(AF14,punkte,4,FALSE))</f>
        <v>0</v>
      </c>
      <c r="AH14" s="111"/>
      <c r="AI14" s="86"/>
      <c r="AJ14" s="82">
        <f>IF(AI14="",0,VLOOKUP(AI14,punkte,4,FALSE))</f>
        <v>0</v>
      </c>
      <c r="AK14" s="112"/>
      <c r="AL14" s="39"/>
      <c r="AM14" s="88">
        <f>IF(AL14="",0,VLOOKUP(AL14,punkte,4,FALSE))</f>
        <v>0</v>
      </c>
      <c r="AN14" s="111"/>
      <c r="AO14" s="86">
        <v>3</v>
      </c>
      <c r="AP14" s="82">
        <f>IF(AO14="",0,VLOOKUP(AO14,punkte,4,FALSE))</f>
        <v>6</v>
      </c>
      <c r="AQ14" s="112"/>
    </row>
    <row r="15" spans="1:43" s="92" customFormat="1" ht="15.75" customHeight="1" x14ac:dyDescent="0.2">
      <c r="A15" s="38" t="s">
        <v>207</v>
      </c>
      <c r="B15" s="82">
        <v>7</v>
      </c>
      <c r="C15" s="83">
        <f>COUNT($H15,$K15,$N15,$Q15,$T15,$W15,$Z15,$AC15,$AF15,$AI15,$AL15,$AO15)</f>
        <v>3</v>
      </c>
      <c r="D15" s="84">
        <f>E15/COUNT($H15,$K15,$N15,$Q15,$T15,$W15,$Z15,$AC15,$AF15,$AI15,$AL15,$AO15,G15)</f>
        <v>5</v>
      </c>
      <c r="E15" s="85">
        <f>SUM($I15+$L15+$O15+$R15+$U15+$X15+$AA15+$AD15+$AG15+$AJ15+$AM15+$AP15+J15+M15+P15+S15+V15+Y15+AB15+AE15+AH15+AK15+AN15+AQ15+G15+F15)</f>
        <v>15</v>
      </c>
      <c r="F15" s="83"/>
      <c r="G15" s="83"/>
      <c r="H15" s="41"/>
      <c r="I15" s="88">
        <f>IF(H15="",0,VLOOKUP(H15,punkte,4,FALSE))</f>
        <v>0</v>
      </c>
      <c r="J15" s="89"/>
      <c r="K15" s="38"/>
      <c r="L15" s="82">
        <f>IF(K15="",0,VLOOKUP(K15,punkte,4,FALSE))</f>
        <v>0</v>
      </c>
      <c r="M15" s="90"/>
      <c r="N15" s="41"/>
      <c r="O15" s="88">
        <f>IF(N15="",0,VLOOKUP(N15,punkte,4,FALSE))</f>
        <v>0</v>
      </c>
      <c r="P15" s="89"/>
      <c r="Q15" s="86"/>
      <c r="R15" s="82">
        <f>IF(Q15="",0,VLOOKUP(Q15,punkte,4,FALSE))</f>
        <v>0</v>
      </c>
      <c r="S15" s="90"/>
      <c r="T15" s="41"/>
      <c r="U15" s="88">
        <f>IF(T15="",0,VLOOKUP(T15,punkte,4,FALSE))</f>
        <v>0</v>
      </c>
      <c r="V15" s="89"/>
      <c r="W15" s="86"/>
      <c r="X15" s="82">
        <f>IF(W15="",0,VLOOKUP(W15,punkte,4,FALSE))</f>
        <v>0</v>
      </c>
      <c r="Y15" s="90"/>
      <c r="Z15" s="41"/>
      <c r="AA15" s="88">
        <f>IF(Z15="",0,VLOOKUP(Z15,punkte,4,FALSE))</f>
        <v>0</v>
      </c>
      <c r="AB15" s="111"/>
      <c r="AC15" s="86">
        <v>4</v>
      </c>
      <c r="AD15" s="82">
        <f>IF(AC15="",0,VLOOKUP(AC15,punkte,4,FALSE))</f>
        <v>5</v>
      </c>
      <c r="AE15" s="112"/>
      <c r="AF15" s="41"/>
      <c r="AG15" s="88">
        <f>IF(AF15="",0,VLOOKUP(AF15,punkte,4,FALSE))</f>
        <v>0</v>
      </c>
      <c r="AH15" s="111"/>
      <c r="AI15" s="38">
        <v>4</v>
      </c>
      <c r="AJ15" s="82">
        <f>IF(AI15="",0,VLOOKUP(AI15,punkte,4,FALSE))</f>
        <v>5</v>
      </c>
      <c r="AK15" s="112"/>
      <c r="AL15" s="91">
        <v>4</v>
      </c>
      <c r="AM15" s="88">
        <f>IF(AL15="",0,VLOOKUP(AL15,punkte,4,FALSE))</f>
        <v>5</v>
      </c>
      <c r="AN15" s="111"/>
      <c r="AO15" s="38"/>
      <c r="AP15" s="82">
        <f>IF(AO15="",0,VLOOKUP(AO15,punkte,4,FALSE))</f>
        <v>0</v>
      </c>
      <c r="AQ15" s="112"/>
    </row>
    <row r="16" spans="1:43" s="92" customFormat="1" ht="15.75" customHeight="1" x14ac:dyDescent="0.2">
      <c r="A16" s="38" t="s">
        <v>288</v>
      </c>
      <c r="B16" s="82">
        <v>7</v>
      </c>
      <c r="C16" s="83">
        <f>COUNT($H16,$K16,$N16,$Q16,$T16,$W16,$Z16,$AC16,$AF16,$AI16,$AL16,$AO16)</f>
        <v>1</v>
      </c>
      <c r="D16" s="84">
        <f>E16/COUNT($H16,$K16,$N16,$Q16,$T16,$W16,$Z16,$AC16,$AF16,$AI16,$AL16,$AO16,G16)</f>
        <v>5</v>
      </c>
      <c r="E16" s="85">
        <f>SUM($I16+$L16+$O16+$R16+$U16+$X16+$AA16+$AD16+$AG16+$AJ16+$AM16+$AP16+J16+M16+P16+S16+V16+Y16+AB16+AE16+AH16+AK16+AN16+AQ16+G16+F16)</f>
        <v>5</v>
      </c>
      <c r="F16" s="34"/>
      <c r="G16" s="86"/>
      <c r="H16" s="91"/>
      <c r="I16" s="88">
        <f>IF(H16="",0,VLOOKUP(H16,punkte,4,FALSE))</f>
        <v>0</v>
      </c>
      <c r="J16" s="89"/>
      <c r="K16" s="86"/>
      <c r="L16" s="82">
        <f>IF(K16="",0,VLOOKUP(K16,punkte,4,FALSE))</f>
        <v>0</v>
      </c>
      <c r="M16" s="90"/>
      <c r="N16" s="91"/>
      <c r="O16" s="88">
        <f>IF(N16="",0,VLOOKUP(N16,punkte,4,FALSE))</f>
        <v>0</v>
      </c>
      <c r="P16" s="89"/>
      <c r="Q16" s="86"/>
      <c r="R16" s="82">
        <f>IF(Q16="",0,VLOOKUP(Q16,punkte,4,FALSE))</f>
        <v>0</v>
      </c>
      <c r="S16" s="90"/>
      <c r="T16" s="91"/>
      <c r="U16" s="88">
        <f>IF(T16="",0,VLOOKUP(T16,punkte,4,FALSE))</f>
        <v>0</v>
      </c>
      <c r="V16" s="89"/>
      <c r="W16" s="86">
        <v>4</v>
      </c>
      <c r="X16" s="82">
        <f>IF(W16="",0,VLOOKUP(W16,punkte,4,FALSE))</f>
        <v>5</v>
      </c>
      <c r="Y16" s="90"/>
      <c r="Z16" s="39"/>
      <c r="AA16" s="88">
        <f>IF(Z16="",0,VLOOKUP(Z16,punkte,4,FALSE))</f>
        <v>0</v>
      </c>
      <c r="AB16" s="111"/>
      <c r="AC16" s="86"/>
      <c r="AD16" s="82">
        <f>IF(AC16="",0,VLOOKUP(AC16,punkte,4,FALSE))</f>
        <v>0</v>
      </c>
      <c r="AE16" s="112"/>
      <c r="AF16" s="91"/>
      <c r="AG16" s="88">
        <f>IF(AF16="",0,VLOOKUP(AF16,punkte,4,FALSE))</f>
        <v>0</v>
      </c>
      <c r="AH16" s="111"/>
      <c r="AI16" s="86"/>
      <c r="AJ16" s="82">
        <f>IF(AI16="",0,VLOOKUP(AI16,punkte,4,FALSE))</f>
        <v>0</v>
      </c>
      <c r="AK16" s="112"/>
      <c r="AL16" s="39"/>
      <c r="AM16" s="88">
        <f>IF(AL16="",0,VLOOKUP(AL16,punkte,4,FALSE))</f>
        <v>0</v>
      </c>
      <c r="AN16" s="111"/>
      <c r="AO16" s="86"/>
      <c r="AP16" s="82">
        <f>IF(AO16="",0,VLOOKUP(AO16,punkte,4,FALSE))</f>
        <v>0</v>
      </c>
      <c r="AQ16" s="112"/>
    </row>
    <row r="17" spans="1:43" s="92" customFormat="1" ht="15.75" customHeight="1" x14ac:dyDescent="0.2">
      <c r="A17" s="86" t="s">
        <v>6</v>
      </c>
      <c r="B17" s="82">
        <v>99</v>
      </c>
      <c r="C17" s="83">
        <f t="shared" ref="C9:C17" si="0">COUNT($H17,$K17,$N17,$Q17,$T17,$W17,$Z17,$AC17,$AF17,$AI17,$AL17,$AO17)</f>
        <v>0</v>
      </c>
      <c r="D17" s="84" t="e">
        <f t="shared" ref="D9:D17" si="1">E17/COUNT($H17,$K17,$N17,$Q17,$T17,$W17,$Z17,$AC17,$AF17,$AI17,$AL17,$AO17,G17)</f>
        <v>#DIV/0!</v>
      </c>
      <c r="E17" s="85">
        <f t="shared" ref="E9:E17" si="2">SUM($I17+$L17+$O17+$R17+$U17+$X17+$AA17+$AD17+$AG17+$AJ17+$AM17+$AP17+J17+M17+P17+S17+V17+Y17+AB17+AE17+AH17+AK17+AN17+AQ17+G17+F17)</f>
        <v>0</v>
      </c>
      <c r="F17" s="83"/>
      <c r="G17" s="86"/>
      <c r="H17" s="88"/>
      <c r="I17" s="88">
        <f t="shared" ref="I9:I17" si="3">IF(H17="",0,VLOOKUP(H17,punkte,4,FALSE))</f>
        <v>0</v>
      </c>
      <c r="J17" s="89"/>
      <c r="K17" s="82"/>
      <c r="L17" s="82">
        <f t="shared" ref="L9:L17" si="4">IF(K17="",0,VLOOKUP(K17,punkte,4,FALSE))</f>
        <v>0</v>
      </c>
      <c r="M17" s="90"/>
      <c r="N17" s="88"/>
      <c r="O17" s="88">
        <f t="shared" ref="O9:O17" si="5">IF(N17="",0,VLOOKUP(N17,punkte,4,FALSE))</f>
        <v>0</v>
      </c>
      <c r="P17" s="89"/>
      <c r="Q17" s="86"/>
      <c r="R17" s="82">
        <f t="shared" ref="R9:R17" si="6">IF(Q17="",0,VLOOKUP(Q17,punkte,4,FALSE))</f>
        <v>0</v>
      </c>
      <c r="S17" s="90"/>
      <c r="T17" s="87"/>
      <c r="U17" s="88">
        <f t="shared" ref="U9:U17" si="7">IF(T17="",0,VLOOKUP(T17,punkte,4,FALSE))</f>
        <v>0</v>
      </c>
      <c r="V17" s="89"/>
      <c r="W17" s="86"/>
      <c r="X17" s="82">
        <f t="shared" ref="X9:X17" si="8">IF(W17="",0,VLOOKUP(W17,punkte,4,FALSE))</f>
        <v>0</v>
      </c>
      <c r="Y17" s="90"/>
      <c r="Z17" s="88"/>
      <c r="AA17" s="88">
        <f t="shared" ref="AA9:AA17" si="9">IF(Z17="",0,VLOOKUP(Z17,punkte,4,FALSE))</f>
        <v>0</v>
      </c>
      <c r="AB17" s="111"/>
      <c r="AC17" s="86"/>
      <c r="AD17" s="82">
        <f t="shared" ref="AD9:AD17" si="10">IF(AC17="",0,VLOOKUP(AC17,punkte,4,FALSE))</f>
        <v>0</v>
      </c>
      <c r="AE17" s="112"/>
      <c r="AF17" s="88"/>
      <c r="AG17" s="88">
        <f t="shared" ref="AG9:AG17" si="11">IF(AF17="",0,VLOOKUP(AF17,punkte,4,FALSE))</f>
        <v>0</v>
      </c>
      <c r="AH17" s="111"/>
      <c r="AI17" s="86"/>
      <c r="AJ17" s="82">
        <f t="shared" ref="AJ9:AJ17" si="12">IF(AI17="",0,VLOOKUP(AI17,punkte,4,FALSE))</f>
        <v>0</v>
      </c>
      <c r="AK17" s="112"/>
      <c r="AL17" s="87"/>
      <c r="AM17" s="88">
        <f t="shared" ref="AM9:AM17" si="13">IF(AL17="",0,VLOOKUP(AL17,punkte,4,FALSE))</f>
        <v>0</v>
      </c>
      <c r="AN17" s="111"/>
      <c r="AO17" s="86"/>
      <c r="AP17" s="82">
        <f t="shared" ref="AP9:AP17" si="14">IF(AO17="",0,VLOOKUP(AO17,punkte,4,FALSE))</f>
        <v>0</v>
      </c>
      <c r="AQ17" s="112"/>
    </row>
    <row r="18" spans="1:43" ht="15" x14ac:dyDescent="0.2">
      <c r="F18" s="94"/>
      <c r="G18" s="95"/>
    </row>
    <row r="19" spans="1:43" ht="15" x14ac:dyDescent="0.2">
      <c r="F19" s="94"/>
      <c r="G19" s="95"/>
    </row>
    <row r="20" spans="1:43" ht="15" x14ac:dyDescent="0.2">
      <c r="F20" s="94"/>
      <c r="G20" s="95"/>
    </row>
    <row r="21" spans="1:43" ht="15" x14ac:dyDescent="0.2">
      <c r="F21" s="94"/>
      <c r="G21" s="95"/>
    </row>
    <row r="23" spans="1:43" ht="15" x14ac:dyDescent="0.2">
      <c r="A23" s="66" t="s">
        <v>12</v>
      </c>
      <c r="B23" s="66"/>
      <c r="C23" s="66"/>
      <c r="D23" s="66"/>
      <c r="E23" s="66"/>
      <c r="F23" s="66"/>
      <c r="G23" s="66"/>
      <c r="H23" s="96"/>
      <c r="K23" s="66"/>
    </row>
    <row r="24" spans="1:43" ht="15" x14ac:dyDescent="0.2">
      <c r="A24" s="66">
        <v>1</v>
      </c>
      <c r="B24" s="148" t="s">
        <v>13</v>
      </c>
      <c r="C24" s="148"/>
      <c r="D24" s="66">
        <v>10</v>
      </c>
      <c r="E24" s="66" t="s">
        <v>9</v>
      </c>
      <c r="F24" s="66"/>
      <c r="G24" s="66"/>
      <c r="H24" s="66"/>
      <c r="K24" s="66"/>
      <c r="N24" s="116"/>
      <c r="O24" s="143"/>
      <c r="P24" s="144"/>
      <c r="Q24" s="118"/>
      <c r="R24" s="146"/>
      <c r="S24" s="147"/>
      <c r="T24" s="116"/>
      <c r="U24" s="143"/>
      <c r="V24" s="144"/>
      <c r="W24" s="118"/>
      <c r="X24" s="146"/>
      <c r="Y24" s="147"/>
      <c r="Z24" s="116"/>
      <c r="AA24" s="143"/>
      <c r="AB24" s="144"/>
      <c r="AC24" s="118"/>
      <c r="AD24" s="146"/>
      <c r="AE24" s="147"/>
    </row>
    <row r="25" spans="1:43" ht="25.5" x14ac:dyDescent="0.2">
      <c r="A25" s="66">
        <v>2</v>
      </c>
      <c r="B25" s="148" t="s">
        <v>13</v>
      </c>
      <c r="C25" s="148"/>
      <c r="D25" s="66">
        <v>8</v>
      </c>
      <c r="E25" s="66" t="s">
        <v>9</v>
      </c>
      <c r="F25" s="66"/>
      <c r="G25" s="66"/>
      <c r="H25" s="66"/>
      <c r="K25" s="66"/>
      <c r="N25" s="74" t="s">
        <v>8</v>
      </c>
      <c r="O25" s="75" t="s">
        <v>9</v>
      </c>
      <c r="P25" s="76" t="s">
        <v>86</v>
      </c>
      <c r="Q25" s="77" t="s">
        <v>8</v>
      </c>
      <c r="R25" s="78" t="s">
        <v>9</v>
      </c>
      <c r="S25" s="79" t="s">
        <v>86</v>
      </c>
      <c r="T25" s="74" t="s">
        <v>8</v>
      </c>
      <c r="U25" s="75" t="s">
        <v>9</v>
      </c>
      <c r="V25" s="76" t="s">
        <v>86</v>
      </c>
      <c r="W25" s="77" t="s">
        <v>8</v>
      </c>
      <c r="X25" s="78" t="s">
        <v>9</v>
      </c>
      <c r="Y25" s="79" t="s">
        <v>86</v>
      </c>
      <c r="Z25" s="74" t="s">
        <v>8</v>
      </c>
      <c r="AA25" s="75" t="s">
        <v>9</v>
      </c>
      <c r="AB25" s="76" t="s">
        <v>86</v>
      </c>
      <c r="AC25" s="77" t="s">
        <v>8</v>
      </c>
      <c r="AD25" s="78" t="s">
        <v>9</v>
      </c>
      <c r="AE25" s="79" t="s">
        <v>86</v>
      </c>
    </row>
    <row r="26" spans="1:43" ht="15" x14ac:dyDescent="0.2">
      <c r="A26" s="66">
        <v>3</v>
      </c>
      <c r="B26" s="148" t="s">
        <v>13</v>
      </c>
      <c r="C26" s="148"/>
      <c r="D26" s="66">
        <v>6</v>
      </c>
      <c r="E26" s="66" t="s">
        <v>9</v>
      </c>
      <c r="F26" s="66"/>
      <c r="G26" s="66"/>
      <c r="N26" s="80"/>
      <c r="O26" s="80"/>
      <c r="P26" s="80"/>
      <c r="T26" s="80"/>
      <c r="U26" s="80"/>
      <c r="V26" s="80"/>
      <c r="Z26" s="80"/>
      <c r="AA26" s="80"/>
      <c r="AB26" s="80"/>
    </row>
    <row r="27" spans="1:43" ht="15.75" x14ac:dyDescent="0.2">
      <c r="A27" s="66">
        <v>4</v>
      </c>
      <c r="B27" s="148" t="s">
        <v>13</v>
      </c>
      <c r="C27" s="148"/>
      <c r="D27" s="66">
        <v>5</v>
      </c>
      <c r="E27" s="66" t="s">
        <v>9</v>
      </c>
      <c r="F27" s="66"/>
      <c r="G27" s="66"/>
      <c r="L27" s="86" t="s">
        <v>101</v>
      </c>
      <c r="N27" s="41"/>
      <c r="O27" s="89">
        <f>IF(N27="",0,VLOOKUP(N27,punkte,4,FALSE))</f>
        <v>0</v>
      </c>
      <c r="P27" s="89"/>
      <c r="Q27" s="38"/>
      <c r="R27" s="90">
        <f>IF(Q27="",0,VLOOKUP(Q27,punkte,4,FALSE))</f>
        <v>0</v>
      </c>
      <c r="S27" s="90"/>
      <c r="T27" s="41"/>
      <c r="U27" s="89">
        <f>IF(T27="",0,VLOOKUP(T27,punkte,4,FALSE))</f>
        <v>0</v>
      </c>
      <c r="V27" s="89"/>
      <c r="W27" s="42"/>
      <c r="X27" s="90">
        <f>IF(W27="",0,VLOOKUP(W27,punkte,4,FALSE))</f>
        <v>0</v>
      </c>
      <c r="Y27" s="90"/>
      <c r="Z27" s="39"/>
      <c r="AA27" s="89">
        <f>IF(Z27="",0,VLOOKUP(Z27,punkte,4,FALSE))</f>
        <v>0</v>
      </c>
      <c r="AB27" s="89"/>
      <c r="AC27" s="42"/>
      <c r="AD27" s="90">
        <f t="shared" ref="AD27:AE30" si="15">SUM(O27+R27+U27+X27+AA27)</f>
        <v>0</v>
      </c>
      <c r="AE27" s="90">
        <f t="shared" si="15"/>
        <v>0</v>
      </c>
    </row>
    <row r="28" spans="1:43" ht="15.75" x14ac:dyDescent="0.2">
      <c r="A28" s="66">
        <v>5</v>
      </c>
      <c r="B28" s="148" t="s">
        <v>13</v>
      </c>
      <c r="C28" s="148"/>
      <c r="D28" s="66">
        <v>4</v>
      </c>
      <c r="E28" s="66" t="s">
        <v>9</v>
      </c>
      <c r="F28" s="66"/>
      <c r="G28" s="66"/>
      <c r="L28" s="86" t="s">
        <v>5</v>
      </c>
      <c r="N28" s="39"/>
      <c r="O28" s="89">
        <f>IF(N28="",0,VLOOKUP(N28,punkte,4,FALSE))</f>
        <v>0</v>
      </c>
      <c r="P28" s="89"/>
      <c r="Q28" s="42"/>
      <c r="R28" s="90">
        <f>IF(Q28="",0,VLOOKUP(Q28,punkte,4,FALSE))</f>
        <v>0</v>
      </c>
      <c r="S28" s="90"/>
      <c r="T28" s="91"/>
      <c r="U28" s="89">
        <f>IF(T28="",0,VLOOKUP(T28,punkte,4,FALSE))</f>
        <v>0</v>
      </c>
      <c r="V28" s="89"/>
      <c r="W28" s="38"/>
      <c r="X28" s="90">
        <f>IF(W28="",0,VLOOKUP(W28,punkte,4,FALSE))</f>
        <v>0</v>
      </c>
      <c r="Y28" s="90"/>
      <c r="Z28" s="91"/>
      <c r="AA28" s="89">
        <f>IF(Z28="",0,VLOOKUP(Z28,punkte,4,FALSE))</f>
        <v>0</v>
      </c>
      <c r="AB28" s="89"/>
      <c r="AC28" s="38"/>
      <c r="AD28" s="90">
        <f t="shared" si="15"/>
        <v>0</v>
      </c>
      <c r="AE28" s="90">
        <f t="shared" si="15"/>
        <v>0</v>
      </c>
    </row>
    <row r="29" spans="1:43" ht="15.75" x14ac:dyDescent="0.2">
      <c r="A29" s="66">
        <v>6</v>
      </c>
      <c r="B29" s="148" t="s">
        <v>13</v>
      </c>
      <c r="C29" s="148"/>
      <c r="D29" s="66">
        <v>3</v>
      </c>
      <c r="E29" s="66" t="s">
        <v>9</v>
      </c>
      <c r="F29" s="66"/>
      <c r="G29" s="66"/>
      <c r="L29" s="38" t="s">
        <v>1</v>
      </c>
      <c r="N29" s="41"/>
      <c r="O29" s="89">
        <f>IF(N29="",0,VLOOKUP(N29,punkte,4,FALSE))</f>
        <v>0</v>
      </c>
      <c r="P29" s="89"/>
      <c r="Q29" s="38"/>
      <c r="R29" s="90">
        <f>IF(Q29="",0,VLOOKUP(Q29,punkte,4,FALSE))</f>
        <v>0</v>
      </c>
      <c r="S29" s="90"/>
      <c r="T29" s="39"/>
      <c r="U29" s="89">
        <f>IF(T29="",0,VLOOKUP(T29,punkte,4,FALSE))</f>
        <v>0</v>
      </c>
      <c r="V29" s="89"/>
      <c r="W29" s="38"/>
      <c r="X29" s="90">
        <f>IF(W29="",0,VLOOKUP(W29,punkte,4,FALSE))</f>
        <v>0</v>
      </c>
      <c r="Y29" s="90"/>
      <c r="Z29" s="41"/>
      <c r="AA29" s="89">
        <f>IF(Z29="",0,VLOOKUP(Z29,punkte,4,FALSE))</f>
        <v>0</v>
      </c>
      <c r="AB29" s="89"/>
      <c r="AC29" s="38"/>
      <c r="AD29" s="90">
        <f t="shared" si="15"/>
        <v>0</v>
      </c>
      <c r="AE29" s="90">
        <f t="shared" si="15"/>
        <v>0</v>
      </c>
    </row>
    <row r="30" spans="1:43" ht="15" x14ac:dyDescent="0.2">
      <c r="A30" s="66">
        <v>7</v>
      </c>
      <c r="B30" s="148" t="s">
        <v>13</v>
      </c>
      <c r="C30" s="148"/>
      <c r="D30" s="66">
        <v>2</v>
      </c>
      <c r="E30" s="66" t="s">
        <v>9</v>
      </c>
      <c r="F30" s="66"/>
      <c r="G30" s="66"/>
      <c r="L30" s="38" t="s">
        <v>190</v>
      </c>
      <c r="N30" s="91"/>
      <c r="O30" s="89">
        <f>IF(N30="",0,VLOOKUP(N30,punkte,4,FALSE))</f>
        <v>0</v>
      </c>
      <c r="P30" s="89"/>
      <c r="Q30" s="86"/>
      <c r="R30" s="90">
        <f>IF(Q30="",0,VLOOKUP(Q30,punkte,4,FALSE))</f>
        <v>0</v>
      </c>
      <c r="S30" s="90"/>
      <c r="T30" s="88"/>
      <c r="U30" s="89">
        <f>IF(T30="",0,VLOOKUP(T30,punkte,4,FALSE))</f>
        <v>0</v>
      </c>
      <c r="V30" s="89"/>
      <c r="W30" s="86"/>
      <c r="X30" s="90">
        <f>IF(W30="",0,VLOOKUP(W30,punkte,4,FALSE))</f>
        <v>0</v>
      </c>
      <c r="Y30" s="90"/>
      <c r="Z30" s="88"/>
      <c r="AA30" s="89">
        <f>IF(Z30="",0,VLOOKUP(Z30,punkte,4,FALSE))</f>
        <v>0</v>
      </c>
      <c r="AB30" s="89"/>
      <c r="AC30" s="38"/>
      <c r="AD30" s="90">
        <f t="shared" si="15"/>
        <v>0</v>
      </c>
      <c r="AE30" s="90">
        <f t="shared" si="15"/>
        <v>0</v>
      </c>
    </row>
    <row r="31" spans="1:43" ht="15" x14ac:dyDescent="0.2">
      <c r="A31" s="66">
        <v>8</v>
      </c>
      <c r="B31" s="148" t="s">
        <v>13</v>
      </c>
      <c r="C31" s="148"/>
      <c r="D31" s="66">
        <v>1</v>
      </c>
      <c r="E31" s="66" t="s">
        <v>9</v>
      </c>
      <c r="F31" s="66"/>
      <c r="G31" s="66"/>
      <c r="L31" s="38"/>
      <c r="N31" s="91"/>
      <c r="O31" s="89"/>
      <c r="P31" s="89"/>
      <c r="Q31" s="86"/>
      <c r="R31" s="90"/>
      <c r="S31" s="90"/>
      <c r="T31" s="88"/>
      <c r="U31" s="89"/>
      <c r="V31" s="89"/>
      <c r="W31" s="86"/>
      <c r="X31" s="90"/>
      <c r="Y31" s="90"/>
      <c r="Z31" s="88"/>
      <c r="AA31" s="89"/>
      <c r="AB31" s="89"/>
      <c r="AC31" s="86"/>
      <c r="AD31" s="90"/>
      <c r="AE31" s="90"/>
    </row>
    <row r="32" spans="1:43" ht="15" x14ac:dyDescent="0.2">
      <c r="A32" s="97">
        <v>10</v>
      </c>
      <c r="B32" s="151" t="s">
        <v>13</v>
      </c>
      <c r="C32" s="151"/>
      <c r="D32" s="97">
        <v>0</v>
      </c>
      <c r="E32" s="97" t="s">
        <v>9</v>
      </c>
      <c r="F32" s="98" t="s">
        <v>29</v>
      </c>
      <c r="G32" s="66"/>
    </row>
    <row r="33" spans="21:25" ht="15" x14ac:dyDescent="0.2">
      <c r="U33" s="63"/>
      <c r="W33" s="32" t="s">
        <v>204</v>
      </c>
      <c r="X33" s="32"/>
      <c r="Y33" s="32"/>
    </row>
  </sheetData>
  <autoFilter ref="A8:AQ8" xr:uid="{00000000-0009-0000-0000-00000E000000}"/>
  <sortState xmlns:xlrd2="http://schemas.microsoft.com/office/spreadsheetml/2017/richdata2" ref="A9:AQ16">
    <sortCondition descending="1" ref="E9:E16"/>
  </sortState>
  <mergeCells count="31">
    <mergeCell ref="B30:C30"/>
    <mergeCell ref="B31:C31"/>
    <mergeCell ref="B32:C32"/>
    <mergeCell ref="AC24:AE24"/>
    <mergeCell ref="B25:C25"/>
    <mergeCell ref="B26:C26"/>
    <mergeCell ref="B27:C27"/>
    <mergeCell ref="B28:C28"/>
    <mergeCell ref="B29:C29"/>
    <mergeCell ref="AI6:AK6"/>
    <mergeCell ref="AL6:AN6"/>
    <mergeCell ref="AO6:AQ6"/>
    <mergeCell ref="F7:G7"/>
    <mergeCell ref="B24:C24"/>
    <mergeCell ref="N24:P24"/>
    <mergeCell ref="Q24:S24"/>
    <mergeCell ref="T24:V24"/>
    <mergeCell ref="W24:Y24"/>
    <mergeCell ref="Z24:AB24"/>
    <mergeCell ref="Q6:S6"/>
    <mergeCell ref="T6:V6"/>
    <mergeCell ref="W6:Y6"/>
    <mergeCell ref="Z6:AB6"/>
    <mergeCell ref="AC6:AE6"/>
    <mergeCell ref="AF6:AH6"/>
    <mergeCell ref="N6:P6"/>
    <mergeCell ref="E2:G2"/>
    <mergeCell ref="C6:C7"/>
    <mergeCell ref="F6:G6"/>
    <mergeCell ref="H6:J6"/>
    <mergeCell ref="K6:M6"/>
  </mergeCells>
  <conditionalFormatting sqref="H9:H17 K9:K17 N9:N17 Q9:Q17 T9:T17 W15:W16 AC15:AC17 AI15:AI17 AO15:AO17">
    <cfRule type="cellIs" dxfId="7" priority="1" stopIfTrue="1" operator="equal">
      <formula>10</formula>
    </cfRule>
  </conditionalFormatting>
  <conditionalFormatting sqref="N27:N31 Q27:Q31 T27:T31">
    <cfRule type="cellIs" dxfId="6" priority="4" stopIfTrue="1" operator="equal">
      <formula>10</formula>
    </cfRule>
  </conditionalFormatting>
  <conditionalFormatting sqref="W27:W31">
    <cfRule type="cellIs" dxfId="5" priority="3" stopIfTrue="1" operator="equal">
      <formula>10</formula>
    </cfRule>
  </conditionalFormatting>
  <conditionalFormatting sqref="Z27:Z31">
    <cfRule type="cellIs" dxfId="4" priority="2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6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354A-85B5-4E8B-97D0-F911B6F23D4D}">
  <sheetPr>
    <pageSetUpPr fitToPage="1"/>
  </sheetPr>
  <dimension ref="A1:AQ33"/>
  <sheetViews>
    <sheetView tabSelected="1" workbookViewId="0">
      <pane xSplit="7260" ySplit="2745" topLeftCell="Y1" activePane="topRight"/>
      <selection activeCell="E2" sqref="E2:G2"/>
      <selection pane="topRight" activeCell="E2" sqref="E2:G2"/>
      <selection pane="bottomLeft" activeCell="B17" sqref="B17"/>
      <selection pane="bottomRight" activeCell="AI6" sqref="AI6:AK6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16384" width="11.42578125" style="65"/>
  </cols>
  <sheetData>
    <row r="1" spans="1:43" ht="26.25" x14ac:dyDescent="0.4">
      <c r="A1" s="64" t="s">
        <v>31</v>
      </c>
    </row>
    <row r="2" spans="1:43" ht="15" x14ac:dyDescent="0.2">
      <c r="A2" s="66" t="s">
        <v>21</v>
      </c>
      <c r="E2" s="156">
        <v>45658</v>
      </c>
      <c r="F2" s="137"/>
      <c r="G2" s="137"/>
      <c r="H2" s="113"/>
      <c r="I2" s="67"/>
      <c r="J2" s="67"/>
    </row>
    <row r="6" spans="1:43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30"/>
      <c r="G6" s="141"/>
      <c r="H6" s="116" t="s">
        <v>293</v>
      </c>
      <c r="I6" s="143"/>
      <c r="J6" s="144"/>
      <c r="K6" s="118" t="s">
        <v>294</v>
      </c>
      <c r="L6" s="146"/>
      <c r="M6" s="147"/>
      <c r="N6" s="116" t="s">
        <v>295</v>
      </c>
      <c r="O6" s="143"/>
      <c r="P6" s="144"/>
      <c r="Q6" s="118" t="s">
        <v>296</v>
      </c>
      <c r="R6" s="146"/>
      <c r="S6" s="147"/>
      <c r="T6" s="116" t="s">
        <v>297</v>
      </c>
      <c r="U6" s="143"/>
      <c r="V6" s="144"/>
      <c r="W6" s="118" t="s">
        <v>301</v>
      </c>
      <c r="X6" s="146"/>
      <c r="Y6" s="147"/>
      <c r="Z6" s="116" t="s">
        <v>302</v>
      </c>
      <c r="AA6" s="143"/>
      <c r="AB6" s="144"/>
      <c r="AC6" s="118" t="s">
        <v>303</v>
      </c>
      <c r="AD6" s="146"/>
      <c r="AE6" s="147"/>
      <c r="AF6" s="116" t="s">
        <v>304</v>
      </c>
      <c r="AG6" s="143"/>
      <c r="AH6" s="144"/>
      <c r="AI6" s="118" t="s">
        <v>298</v>
      </c>
      <c r="AJ6" s="146"/>
      <c r="AK6" s="147"/>
      <c r="AL6" s="116" t="s">
        <v>299</v>
      </c>
      <c r="AM6" s="143"/>
      <c r="AN6" s="144"/>
      <c r="AO6" s="118" t="s">
        <v>300</v>
      </c>
      <c r="AP6" s="146"/>
      <c r="AQ6" s="147"/>
    </row>
    <row r="7" spans="1:43" ht="29.25" customHeight="1" x14ac:dyDescent="0.25">
      <c r="A7" s="71"/>
      <c r="B7" s="71"/>
      <c r="C7" s="139"/>
      <c r="D7" s="72" t="s">
        <v>27</v>
      </c>
      <c r="E7" s="73" t="s">
        <v>16</v>
      </c>
      <c r="F7" s="154" t="s">
        <v>256</v>
      </c>
      <c r="G7" s="155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</row>
    <row r="8" spans="1:43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</row>
    <row r="9" spans="1:43" s="92" customFormat="1" ht="15.75" customHeight="1" x14ac:dyDescent="0.2">
      <c r="A9" s="86" t="s">
        <v>101</v>
      </c>
      <c r="B9" s="82">
        <v>1</v>
      </c>
      <c r="C9" s="83">
        <f>COUNT($H9,$K9,$N9,$Q9,$T9,$W9,$Z9,$AC9,$AF9,$AI9,$AL9,$AO9)</f>
        <v>0</v>
      </c>
      <c r="D9" s="84" t="e">
        <f>E9/COUNT($H9,$K9,$N9,$Q9,$T9,$W9,$Z9,$AC9,$AF9,$AI9,$AL9,$AO9,G9)</f>
        <v>#DIV/0!</v>
      </c>
      <c r="E9" s="85">
        <f>SUM($I9+$L9+$O9+$R9+$U9+$X9+$AA9+$AD9+$AG9+$AJ9+$AM9+$AP9+J9+M9+P9+S9+V9+Y9+AB9+AE9+AH9+AK9+AN9+AQ9+G9+F9)</f>
        <v>0</v>
      </c>
      <c r="F9" s="83"/>
      <c r="G9" s="83"/>
      <c r="H9" s="41"/>
      <c r="I9" s="88">
        <f>IF(H9="",0,VLOOKUP(H9,punkte,4,FALSE))</f>
        <v>0</v>
      </c>
      <c r="J9" s="89"/>
      <c r="K9" s="38"/>
      <c r="L9" s="82">
        <f>IF(K9="",0,VLOOKUP(K9,punkte,4,FALSE))</f>
        <v>0</v>
      </c>
      <c r="M9" s="90"/>
      <c r="N9" s="39"/>
      <c r="O9" s="88">
        <f>IF(N9="",0,VLOOKUP(N9,punkte,4,FALSE))</f>
        <v>0</v>
      </c>
      <c r="P9" s="89"/>
      <c r="Q9" s="38"/>
      <c r="R9" s="82">
        <f>IF(Q9="",0,VLOOKUP(Q9,punkte,4,FALSE))</f>
        <v>0</v>
      </c>
      <c r="S9" s="90"/>
      <c r="T9" s="41"/>
      <c r="U9" s="88">
        <f>IF(T9="",0,VLOOKUP(T9,punkte,4,FALSE))</f>
        <v>0</v>
      </c>
      <c r="V9" s="89"/>
      <c r="W9" s="38"/>
      <c r="X9" s="82">
        <f>IF(W9="",0,VLOOKUP(W9,punkte,4,FALSE))</f>
        <v>0</v>
      </c>
      <c r="Y9" s="115"/>
      <c r="Z9" s="91"/>
      <c r="AA9" s="88">
        <f>IF(Z9="",0,VLOOKUP(Z9,punkte,4,FALSE))</f>
        <v>0</v>
      </c>
      <c r="AB9" s="111"/>
      <c r="AC9" s="38"/>
      <c r="AD9" s="82">
        <f>IF(AC9="",0,VLOOKUP(AC9,punkte,4,FALSE))</f>
        <v>0</v>
      </c>
      <c r="AE9" s="112"/>
      <c r="AF9" s="91"/>
      <c r="AG9" s="88">
        <f>IF(AF9="",0,VLOOKUP(AF9,punkte,4,FALSE))</f>
        <v>0</v>
      </c>
      <c r="AH9" s="111"/>
      <c r="AI9" s="38"/>
      <c r="AJ9" s="82">
        <f>IF(AI9="",0,VLOOKUP(AI9,punkte,4,FALSE))</f>
        <v>0</v>
      </c>
      <c r="AK9" s="112"/>
      <c r="AL9" s="39"/>
      <c r="AM9" s="88">
        <f>IF(AL9="",0,VLOOKUP(AL9,punkte,4,FALSE))</f>
        <v>0</v>
      </c>
      <c r="AN9" s="111"/>
      <c r="AO9" s="42"/>
      <c r="AP9" s="82">
        <f>IF(AO9="",0,VLOOKUP(AO9,punkte,4,FALSE))</f>
        <v>0</v>
      </c>
      <c r="AQ9" s="112"/>
    </row>
    <row r="10" spans="1:43" s="92" customFormat="1" ht="15.75" customHeight="1" x14ac:dyDescent="0.2">
      <c r="A10" s="38" t="s">
        <v>5</v>
      </c>
      <c r="B10" s="82">
        <v>1</v>
      </c>
      <c r="C10" s="83">
        <f>COUNT($H10,$K10,$N10,$Q10,$T10,$W10,$Z10,$AC10,$AF10,$AI10,$AL10,$AO10)</f>
        <v>0</v>
      </c>
      <c r="D10" s="84" t="e">
        <f>E10/COUNT($H10,$K10,$N10,$Q10,$T10,$W10,$Z10,$AC10,$AF10,$AI10,$AL10,$AO10,G10)</f>
        <v>#DIV/0!</v>
      </c>
      <c r="E10" s="85">
        <f>SUM($I10+$L10+$O10+$R10+$U10+$X10+$AA10+$AD10+$AG10+$AJ10+$AM10+$AP10+J10+M10+P10+S10+V10+Y10+AB10+AE10+AH10+AK10+AN10+AQ10+G10+F10)</f>
        <v>0</v>
      </c>
      <c r="F10" s="83"/>
      <c r="G10" s="83"/>
      <c r="H10" s="41"/>
      <c r="I10" s="88">
        <f>IF(H10="",0,VLOOKUP(H10,punkte,4,FALSE))</f>
        <v>0</v>
      </c>
      <c r="J10" s="89"/>
      <c r="K10" s="38"/>
      <c r="L10" s="82">
        <f>IF(K10="",0,VLOOKUP(K10,punkte,4,FALSE))</f>
        <v>0</v>
      </c>
      <c r="M10" s="90"/>
      <c r="N10" s="41"/>
      <c r="O10" s="88">
        <f>IF(N10="",0,VLOOKUP(N10,punkte,4,FALSE))</f>
        <v>0</v>
      </c>
      <c r="P10" s="89"/>
      <c r="Q10" s="42"/>
      <c r="R10" s="82">
        <f>IF(Q10="",0,VLOOKUP(Q10,punkte,4,FALSE))</f>
        <v>0</v>
      </c>
      <c r="S10" s="90"/>
      <c r="T10" s="41"/>
      <c r="U10" s="88">
        <f>IF(T10="",0,VLOOKUP(T10,punkte,4,FALSE))</f>
        <v>0</v>
      </c>
      <c r="V10" s="89"/>
      <c r="W10" s="42"/>
      <c r="X10" s="82">
        <f>IF(W10="",0,VLOOKUP(W10,punkte,4,FALSE))</f>
        <v>0</v>
      </c>
      <c r="Y10" s="90"/>
      <c r="Z10" s="41"/>
      <c r="AA10" s="88">
        <f>IF(Z10="",0,VLOOKUP(Z10,punkte,4,FALSE))</f>
        <v>0</v>
      </c>
      <c r="AB10" s="111"/>
      <c r="AC10" s="38"/>
      <c r="AD10" s="82">
        <f>IF(AC10="",0,VLOOKUP(AC10,punkte,4,FALSE))</f>
        <v>0</v>
      </c>
      <c r="AE10" s="112"/>
      <c r="AF10" s="41"/>
      <c r="AG10" s="88">
        <f>IF(AF10="",0,VLOOKUP(AF10,punkte,4,FALSE))</f>
        <v>0</v>
      </c>
      <c r="AH10" s="111"/>
      <c r="AI10" s="38"/>
      <c r="AJ10" s="82">
        <f>IF(AI10="",0,VLOOKUP(AI10,punkte,4,FALSE))</f>
        <v>0</v>
      </c>
      <c r="AK10" s="112"/>
      <c r="AL10" s="41"/>
      <c r="AM10" s="88">
        <f>IF(AL10="",0,VLOOKUP(AL10,punkte,4,FALSE))</f>
        <v>0</v>
      </c>
      <c r="AN10" s="111"/>
      <c r="AO10" s="38"/>
      <c r="AP10" s="82">
        <f>IF(AO10="",0,VLOOKUP(AO10,punkte,4,FALSE))</f>
        <v>0</v>
      </c>
      <c r="AQ10" s="112"/>
    </row>
    <row r="11" spans="1:43" s="92" customFormat="1" ht="15.75" customHeight="1" x14ac:dyDescent="0.2">
      <c r="A11" s="38" t="s">
        <v>1</v>
      </c>
      <c r="B11" s="82">
        <v>1</v>
      </c>
      <c r="C11" s="83">
        <f>COUNT($H11,$K11,$N11,$Q11,$T11,$W11,$Z11,$AC11,$AF11,$AI11,$AL11,$AO11)</f>
        <v>0</v>
      </c>
      <c r="D11" s="84" t="e">
        <f>E11/COUNT($H11,$K11,$N11,$Q11,$T11,$W11,$Z11,$AC11,$AF11,$AI11,$AL11,$AO11,G11)</f>
        <v>#DIV/0!</v>
      </c>
      <c r="E11" s="85">
        <f>SUM($I11+$L11+$O11+$R11+$U11+$X11+$AA11+$AD11+$AG11+$AJ11+$AM11+$AP11+J11+M11+P11+S11+V11+Y11+AB11+AE11+AH11+AK11+AN11+AQ11+G11+F11)</f>
        <v>0</v>
      </c>
      <c r="F11" s="83"/>
      <c r="G11" s="83"/>
      <c r="H11" s="41"/>
      <c r="I11" s="88">
        <f>IF(H11="",0,VLOOKUP(H11,punkte,4,FALSE))</f>
        <v>0</v>
      </c>
      <c r="J11" s="89"/>
      <c r="K11" s="42"/>
      <c r="L11" s="82">
        <f>IF(K11="",0,VLOOKUP(K11,punkte,4,FALSE))</f>
        <v>0</v>
      </c>
      <c r="M11" s="90"/>
      <c r="N11" s="41"/>
      <c r="O11" s="88">
        <f>IF(N11="",0,VLOOKUP(N11,punkte,4,FALSE))</f>
        <v>0</v>
      </c>
      <c r="P11" s="89"/>
      <c r="Q11" s="86"/>
      <c r="R11" s="82">
        <f>IF(Q11="",0,VLOOKUP(Q11,punkte,4,FALSE))</f>
        <v>0</v>
      </c>
      <c r="S11" s="90"/>
      <c r="T11" s="39"/>
      <c r="U11" s="88">
        <f>IF(T11="",0,VLOOKUP(T11,punkte,4,FALSE))</f>
        <v>0</v>
      </c>
      <c r="V11" s="89"/>
      <c r="W11" s="38"/>
      <c r="X11" s="82">
        <f>IF(W11="",0,VLOOKUP(W11,punkte,4,FALSE))</f>
        <v>0</v>
      </c>
      <c r="Y11" s="90"/>
      <c r="Z11" s="39"/>
      <c r="AA11" s="88">
        <f>IF(Z11="",0,VLOOKUP(Z11,punkte,4,FALSE))</f>
        <v>0</v>
      </c>
      <c r="AB11" s="111"/>
      <c r="AC11" s="82"/>
      <c r="AD11" s="82">
        <f>IF(AC11="",0,VLOOKUP(AC11,punkte,4,FALSE))</f>
        <v>0</v>
      </c>
      <c r="AE11" s="112"/>
      <c r="AF11" s="41"/>
      <c r="AG11" s="88">
        <f>IF(AF11="",0,VLOOKUP(AF11,punkte,4,FALSE))</f>
        <v>0</v>
      </c>
      <c r="AH11" s="111"/>
      <c r="AI11" s="42"/>
      <c r="AJ11" s="82">
        <f>IF(AI11="",0,VLOOKUP(AI11,punkte,4,FALSE))</f>
        <v>0</v>
      </c>
      <c r="AK11" s="112"/>
      <c r="AL11" s="88"/>
      <c r="AM11" s="88">
        <f>IF(AL11="",0,VLOOKUP(AL11,punkte,4,FALSE))</f>
        <v>0</v>
      </c>
      <c r="AN11" s="111"/>
      <c r="AO11" s="38"/>
      <c r="AP11" s="82">
        <f>IF(AO11="",0,VLOOKUP(AO11,punkte,4,FALSE))</f>
        <v>0</v>
      </c>
      <c r="AQ11" s="112"/>
    </row>
    <row r="12" spans="1:43" s="92" customFormat="1" ht="15.75" customHeight="1" x14ac:dyDescent="0.2">
      <c r="A12" s="38" t="s">
        <v>190</v>
      </c>
      <c r="B12" s="82">
        <v>1</v>
      </c>
      <c r="C12" s="83">
        <f>COUNT($H12,$K12,$N12,$Q12,$T12,$W12,$Z12,$AC12,$AF12,$AI12,$AL12,$AO12)</f>
        <v>0</v>
      </c>
      <c r="D12" s="84" t="e">
        <f>E12/COUNT($H12,$K12,$N12,$Q12,$T12,$W12,$Z12,$AC12,$AF12,$AI12,$AL12,$AO12,G12)</f>
        <v>#DIV/0!</v>
      </c>
      <c r="E12" s="85">
        <f>SUM($I12+$L12+$O12+$R12+$U12+$X12+$AA12+$AD12+$AG12+$AJ12+$AM12+$AP12+J12+M12+P12+S12+V12+Y12+AB12+AE12+AH12+AK12+AN12+AQ12+G12+F12)</f>
        <v>0</v>
      </c>
      <c r="F12" s="83"/>
      <c r="G12" s="83"/>
      <c r="H12" s="91"/>
      <c r="I12" s="88">
        <f>IF(H12="",0,VLOOKUP(H12,punkte,4,FALSE))</f>
        <v>0</v>
      </c>
      <c r="J12" s="89"/>
      <c r="K12" s="82"/>
      <c r="L12" s="82">
        <f>IF(K12="",0,VLOOKUP(K12,punkte,4,FALSE))</f>
        <v>0</v>
      </c>
      <c r="M12" s="90"/>
      <c r="N12" s="91"/>
      <c r="O12" s="88">
        <f>IF(N12="",0,VLOOKUP(N12,punkte,4,FALSE))</f>
        <v>0</v>
      </c>
      <c r="P12" s="89"/>
      <c r="Q12" s="38"/>
      <c r="R12" s="82">
        <f>IF(Q12="",0,VLOOKUP(Q12,punkte,4,FALSE))</f>
        <v>0</v>
      </c>
      <c r="S12" s="90"/>
      <c r="T12" s="88"/>
      <c r="U12" s="88">
        <f>IF(T12="",0,VLOOKUP(T12,punkte,4,FALSE))</f>
        <v>0</v>
      </c>
      <c r="V12" s="89"/>
      <c r="W12" s="82"/>
      <c r="X12" s="82">
        <f>IF(W12="",0,VLOOKUP(W12,punkte,4,FALSE))</f>
        <v>0</v>
      </c>
      <c r="Y12" s="90"/>
      <c r="Z12" s="88"/>
      <c r="AA12" s="88">
        <f>IF(Z12="",0,VLOOKUP(Z12,punkte,4,FALSE))</f>
        <v>0</v>
      </c>
      <c r="AB12" s="111"/>
      <c r="AC12" s="42"/>
      <c r="AD12" s="82">
        <f>IF(AC12="",0,VLOOKUP(AC12,punkte,4,FALSE))</f>
        <v>0</v>
      </c>
      <c r="AE12" s="112"/>
      <c r="AF12" s="88"/>
      <c r="AG12" s="88">
        <f>IF(AF12="",0,VLOOKUP(AF12,punkte,4,FALSE))</f>
        <v>0</v>
      </c>
      <c r="AH12" s="111"/>
      <c r="AI12" s="82"/>
      <c r="AJ12" s="82">
        <f>IF(AI12="",0,VLOOKUP(AI12,punkte,4,FALSE))</f>
        <v>0</v>
      </c>
      <c r="AK12" s="112"/>
      <c r="AL12" s="88"/>
      <c r="AM12" s="88">
        <f>IF(AL12="",0,VLOOKUP(AL12,punkte,4,FALSE))</f>
        <v>0</v>
      </c>
      <c r="AN12" s="111"/>
      <c r="AO12" s="82"/>
      <c r="AP12" s="82">
        <f>IF(AO12="",0,VLOOKUP(AO12,punkte,4,FALSE))</f>
        <v>0</v>
      </c>
      <c r="AQ12" s="112"/>
    </row>
    <row r="13" spans="1:43" s="92" customFormat="1" ht="15.75" customHeight="1" x14ac:dyDescent="0.2">
      <c r="A13" s="38" t="s">
        <v>219</v>
      </c>
      <c r="B13" s="82">
        <v>1</v>
      </c>
      <c r="C13" s="83">
        <f>COUNT($H13,$K13,$N13,$Q13,$T13,$W13,$Z13,$AC13,$AF13,$AI13,$AL13,$AO13)</f>
        <v>0</v>
      </c>
      <c r="D13" s="84" t="e">
        <f>E13/COUNT($H13,$K13,$N13,$Q13,$T13,$W13,$Z13,$AC13,$AF13,$AI13,$AL13,$AO13,G13)</f>
        <v>#DIV/0!</v>
      </c>
      <c r="E13" s="85">
        <f>SUM($I13+$L13+$O13+$R13+$U13+$X13+$AA13+$AD13+$AG13+$AJ13+$AM13+$AP13+J13+M13+P13+S13+V13+Y13+AB13+AE13+AH13+AK13+AN13+AQ13+G13+F13)</f>
        <v>0</v>
      </c>
      <c r="F13" s="83"/>
      <c r="G13" s="82"/>
      <c r="H13" s="39"/>
      <c r="I13" s="88">
        <f>IF(H13="",0,VLOOKUP(H13,punkte,4,FALSE))</f>
        <v>0</v>
      </c>
      <c r="J13" s="89"/>
      <c r="K13" s="38"/>
      <c r="L13" s="82">
        <f>IF(K13="",0,VLOOKUP(K13,punkte,4,FALSE))</f>
        <v>0</v>
      </c>
      <c r="M13" s="90"/>
      <c r="N13" s="39"/>
      <c r="O13" s="88">
        <f>IF(N13="",0,VLOOKUP(N13,punkte,4,FALSE))</f>
        <v>0</v>
      </c>
      <c r="P13" s="89"/>
      <c r="Q13" s="86"/>
      <c r="R13" s="82">
        <f>IF(Q13="",0,VLOOKUP(Q13,punkte,4,FALSE))</f>
        <v>0</v>
      </c>
      <c r="S13" s="90"/>
      <c r="T13" s="39"/>
      <c r="U13" s="88">
        <f>IF(T13="",0,VLOOKUP(T13,punkte,4,FALSE))</f>
        <v>0</v>
      </c>
      <c r="V13" s="89"/>
      <c r="W13" s="38"/>
      <c r="X13" s="82">
        <f>IF(W13="",0,VLOOKUP(W13,punkte,4,FALSE))</f>
        <v>0</v>
      </c>
      <c r="Y13" s="90"/>
      <c r="Z13" s="91"/>
      <c r="AA13" s="88">
        <f>IF(Z13="",0,VLOOKUP(Z13,punkte,4,FALSE))</f>
        <v>0</v>
      </c>
      <c r="AB13" s="111"/>
      <c r="AC13" s="42"/>
      <c r="AD13" s="82">
        <f>IF(AC13="",0,VLOOKUP(AC13,punkte,4,FALSE))</f>
        <v>0</v>
      </c>
      <c r="AE13" s="112"/>
      <c r="AF13" s="39"/>
      <c r="AG13" s="88">
        <f>IF(AF13="",0,VLOOKUP(AF13,punkte,4,FALSE))</f>
        <v>0</v>
      </c>
      <c r="AH13" s="111"/>
      <c r="AI13" s="38"/>
      <c r="AJ13" s="82">
        <f>IF(AI13="",0,VLOOKUP(AI13,punkte,4,FALSE))</f>
        <v>0</v>
      </c>
      <c r="AK13" s="112"/>
      <c r="AL13" s="41"/>
      <c r="AM13" s="88">
        <f>IF(AL13="",0,VLOOKUP(AL13,punkte,4,FALSE))</f>
        <v>0</v>
      </c>
      <c r="AN13" s="111"/>
      <c r="AO13" s="86"/>
      <c r="AP13" s="82">
        <f>IF(AO13="",0,VLOOKUP(AO13,punkte,4,FALSE))</f>
        <v>0</v>
      </c>
      <c r="AQ13" s="112"/>
    </row>
    <row r="14" spans="1:43" s="92" customFormat="1" ht="15.75" customHeight="1" x14ac:dyDescent="0.2">
      <c r="A14" s="38" t="s">
        <v>287</v>
      </c>
      <c r="B14" s="82">
        <v>1</v>
      </c>
      <c r="C14" s="83">
        <f>COUNT($H14,$K14,$N14,$Q14,$T14,$W14,$Z14,$AC14,$AF14,$AI14,$AL14,$AO14)</f>
        <v>0</v>
      </c>
      <c r="D14" s="84" t="e">
        <f>E14/COUNT($H14,$K14,$N14,$Q14,$T14,$W14,$Z14,$AC14,$AF14,$AI14,$AL14,$AO14,G14)</f>
        <v>#DIV/0!</v>
      </c>
      <c r="E14" s="85">
        <f>SUM($I14+$L14+$O14+$R14+$U14+$X14+$AA14+$AD14+$AG14+$AJ14+$AM14+$AP14+J14+M14+P14+S14+V14+Y14+AB14+AE14+AH14+AK14+AN14+AQ14+G14+F14)</f>
        <v>0</v>
      </c>
      <c r="F14" s="34"/>
      <c r="G14" s="86"/>
      <c r="H14" s="91"/>
      <c r="I14" s="88">
        <f>IF(H14="",0,VLOOKUP(H14,punkte,4,FALSE))</f>
        <v>0</v>
      </c>
      <c r="J14" s="89"/>
      <c r="K14" s="86"/>
      <c r="L14" s="82">
        <f>IF(K14="",0,VLOOKUP(K14,punkte,4,FALSE))</f>
        <v>0</v>
      </c>
      <c r="M14" s="90"/>
      <c r="N14" s="91"/>
      <c r="O14" s="88">
        <f>IF(N14="",0,VLOOKUP(N14,punkte,4,FALSE))</f>
        <v>0</v>
      </c>
      <c r="P14" s="89"/>
      <c r="Q14" s="86"/>
      <c r="R14" s="82">
        <f>IF(Q14="",0,VLOOKUP(Q14,punkte,4,FALSE))</f>
        <v>0</v>
      </c>
      <c r="S14" s="90"/>
      <c r="T14" s="91"/>
      <c r="U14" s="88">
        <f>IF(T14="",0,VLOOKUP(T14,punkte,4,FALSE))</f>
        <v>0</v>
      </c>
      <c r="V14" s="89"/>
      <c r="W14" s="86"/>
      <c r="X14" s="82">
        <f>IF(W14="",0,VLOOKUP(W14,punkte,4,FALSE))</f>
        <v>0</v>
      </c>
      <c r="Y14" s="90"/>
      <c r="Z14" s="39"/>
      <c r="AA14" s="88">
        <f>IF(Z14="",0,VLOOKUP(Z14,punkte,4,FALSE))</f>
        <v>0</v>
      </c>
      <c r="AB14" s="111"/>
      <c r="AC14" s="86"/>
      <c r="AD14" s="82">
        <f>IF(AC14="",0,VLOOKUP(AC14,punkte,4,FALSE))</f>
        <v>0</v>
      </c>
      <c r="AE14" s="112"/>
      <c r="AF14" s="91"/>
      <c r="AG14" s="88">
        <f>IF(AF14="",0,VLOOKUP(AF14,punkte,4,FALSE))</f>
        <v>0</v>
      </c>
      <c r="AH14" s="111"/>
      <c r="AI14" s="86"/>
      <c r="AJ14" s="82">
        <f>IF(AI14="",0,VLOOKUP(AI14,punkte,4,FALSE))</f>
        <v>0</v>
      </c>
      <c r="AK14" s="112"/>
      <c r="AL14" s="39"/>
      <c r="AM14" s="88">
        <f>IF(AL14="",0,VLOOKUP(AL14,punkte,4,FALSE))</f>
        <v>0</v>
      </c>
      <c r="AN14" s="111"/>
      <c r="AO14" s="86"/>
      <c r="AP14" s="82">
        <f>IF(AO14="",0,VLOOKUP(AO14,punkte,4,FALSE))</f>
        <v>0</v>
      </c>
      <c r="AQ14" s="112"/>
    </row>
    <row r="15" spans="1:43" s="92" customFormat="1" ht="15.75" customHeight="1" x14ac:dyDescent="0.2">
      <c r="A15" s="38" t="s">
        <v>207</v>
      </c>
      <c r="B15" s="82">
        <v>1</v>
      </c>
      <c r="C15" s="83">
        <f>COUNT($H15,$K15,$N15,$Q15,$T15,$W15,$Z15,$AC15,$AF15,$AI15,$AL15,$AO15)</f>
        <v>0</v>
      </c>
      <c r="D15" s="84" t="e">
        <f>E15/COUNT($H15,$K15,$N15,$Q15,$T15,$W15,$Z15,$AC15,$AF15,$AI15,$AL15,$AO15,G15)</f>
        <v>#DIV/0!</v>
      </c>
      <c r="E15" s="85">
        <f>SUM($I15+$L15+$O15+$R15+$U15+$X15+$AA15+$AD15+$AG15+$AJ15+$AM15+$AP15+J15+M15+P15+S15+V15+Y15+AB15+AE15+AH15+AK15+AN15+AQ15+G15+F15)</f>
        <v>0</v>
      </c>
      <c r="F15" s="83"/>
      <c r="G15" s="83"/>
      <c r="H15" s="41"/>
      <c r="I15" s="88">
        <f>IF(H15="",0,VLOOKUP(H15,punkte,4,FALSE))</f>
        <v>0</v>
      </c>
      <c r="J15" s="89"/>
      <c r="K15" s="38"/>
      <c r="L15" s="82">
        <f>IF(K15="",0,VLOOKUP(K15,punkte,4,FALSE))</f>
        <v>0</v>
      </c>
      <c r="M15" s="90"/>
      <c r="N15" s="41"/>
      <c r="O15" s="88">
        <f>IF(N15="",0,VLOOKUP(N15,punkte,4,FALSE))</f>
        <v>0</v>
      </c>
      <c r="P15" s="89"/>
      <c r="Q15" s="86"/>
      <c r="R15" s="82">
        <f>IF(Q15="",0,VLOOKUP(Q15,punkte,4,FALSE))</f>
        <v>0</v>
      </c>
      <c r="S15" s="90"/>
      <c r="T15" s="41"/>
      <c r="U15" s="88">
        <f>IF(T15="",0,VLOOKUP(T15,punkte,4,FALSE))</f>
        <v>0</v>
      </c>
      <c r="V15" s="89"/>
      <c r="W15" s="86"/>
      <c r="X15" s="82">
        <f>IF(W15="",0,VLOOKUP(W15,punkte,4,FALSE))</f>
        <v>0</v>
      </c>
      <c r="Y15" s="90"/>
      <c r="Z15" s="41"/>
      <c r="AA15" s="88">
        <f>IF(Z15="",0,VLOOKUP(Z15,punkte,4,FALSE))</f>
        <v>0</v>
      </c>
      <c r="AB15" s="111"/>
      <c r="AC15" s="86"/>
      <c r="AD15" s="82">
        <f>IF(AC15="",0,VLOOKUP(AC15,punkte,4,FALSE))</f>
        <v>0</v>
      </c>
      <c r="AE15" s="112"/>
      <c r="AF15" s="41"/>
      <c r="AG15" s="88">
        <f>IF(AF15="",0,VLOOKUP(AF15,punkte,4,FALSE))</f>
        <v>0</v>
      </c>
      <c r="AH15" s="111"/>
      <c r="AI15" s="38"/>
      <c r="AJ15" s="82">
        <f>IF(AI15="",0,VLOOKUP(AI15,punkte,4,FALSE))</f>
        <v>0</v>
      </c>
      <c r="AK15" s="112"/>
      <c r="AL15" s="91"/>
      <c r="AM15" s="88">
        <f>IF(AL15="",0,VLOOKUP(AL15,punkte,4,FALSE))</f>
        <v>0</v>
      </c>
      <c r="AN15" s="111"/>
      <c r="AO15" s="38"/>
      <c r="AP15" s="82">
        <f>IF(AO15="",0,VLOOKUP(AO15,punkte,4,FALSE))</f>
        <v>0</v>
      </c>
      <c r="AQ15" s="112"/>
    </row>
    <row r="16" spans="1:43" s="92" customFormat="1" ht="15.75" customHeight="1" x14ac:dyDescent="0.2">
      <c r="A16" s="38" t="s">
        <v>288</v>
      </c>
      <c r="B16" s="82">
        <v>1</v>
      </c>
      <c r="C16" s="83">
        <f>COUNT($H16,$K16,$N16,$Q16,$T16,$W16,$Z16,$AC16,$AF16,$AI16,$AL16,$AO16)</f>
        <v>0</v>
      </c>
      <c r="D16" s="84" t="e">
        <f>E16/COUNT($H16,$K16,$N16,$Q16,$T16,$W16,$Z16,$AC16,$AF16,$AI16,$AL16,$AO16,G16)</f>
        <v>#DIV/0!</v>
      </c>
      <c r="E16" s="85">
        <f>SUM($I16+$L16+$O16+$R16+$U16+$X16+$AA16+$AD16+$AG16+$AJ16+$AM16+$AP16+J16+M16+P16+S16+V16+Y16+AB16+AE16+AH16+AK16+AN16+AQ16+G16+F16)</f>
        <v>0</v>
      </c>
      <c r="F16" s="34"/>
      <c r="G16" s="86"/>
      <c r="H16" s="91"/>
      <c r="I16" s="88">
        <f>IF(H16="",0,VLOOKUP(H16,punkte,4,FALSE))</f>
        <v>0</v>
      </c>
      <c r="J16" s="89"/>
      <c r="K16" s="86"/>
      <c r="L16" s="82">
        <f>IF(K16="",0,VLOOKUP(K16,punkte,4,FALSE))</f>
        <v>0</v>
      </c>
      <c r="M16" s="90"/>
      <c r="N16" s="91"/>
      <c r="O16" s="88">
        <f>IF(N16="",0,VLOOKUP(N16,punkte,4,FALSE))</f>
        <v>0</v>
      </c>
      <c r="P16" s="89"/>
      <c r="Q16" s="86"/>
      <c r="R16" s="82">
        <f>IF(Q16="",0,VLOOKUP(Q16,punkte,4,FALSE))</f>
        <v>0</v>
      </c>
      <c r="S16" s="90"/>
      <c r="T16" s="91"/>
      <c r="U16" s="88">
        <f>IF(T16="",0,VLOOKUP(T16,punkte,4,FALSE))</f>
        <v>0</v>
      </c>
      <c r="V16" s="89"/>
      <c r="W16" s="86"/>
      <c r="X16" s="82">
        <f>IF(W16="",0,VLOOKUP(W16,punkte,4,FALSE))</f>
        <v>0</v>
      </c>
      <c r="Y16" s="90"/>
      <c r="Z16" s="39"/>
      <c r="AA16" s="88">
        <f>IF(Z16="",0,VLOOKUP(Z16,punkte,4,FALSE))</f>
        <v>0</v>
      </c>
      <c r="AB16" s="111"/>
      <c r="AC16" s="86"/>
      <c r="AD16" s="82">
        <f>IF(AC16="",0,VLOOKUP(AC16,punkte,4,FALSE))</f>
        <v>0</v>
      </c>
      <c r="AE16" s="112"/>
      <c r="AF16" s="91"/>
      <c r="AG16" s="88">
        <f>IF(AF16="",0,VLOOKUP(AF16,punkte,4,FALSE))</f>
        <v>0</v>
      </c>
      <c r="AH16" s="111"/>
      <c r="AI16" s="86"/>
      <c r="AJ16" s="82">
        <f>IF(AI16="",0,VLOOKUP(AI16,punkte,4,FALSE))</f>
        <v>0</v>
      </c>
      <c r="AK16" s="112"/>
      <c r="AL16" s="39"/>
      <c r="AM16" s="88">
        <f>IF(AL16="",0,VLOOKUP(AL16,punkte,4,FALSE))</f>
        <v>0</v>
      </c>
      <c r="AN16" s="111"/>
      <c r="AO16" s="86"/>
      <c r="AP16" s="82">
        <f>IF(AO16="",0,VLOOKUP(AO16,punkte,4,FALSE))</f>
        <v>0</v>
      </c>
      <c r="AQ16" s="112"/>
    </row>
    <row r="17" spans="1:43" s="92" customFormat="1" ht="15.75" customHeight="1" x14ac:dyDescent="0.2">
      <c r="A17" s="86" t="s">
        <v>6</v>
      </c>
      <c r="B17" s="82">
        <v>99</v>
      </c>
      <c r="C17" s="83">
        <f t="shared" ref="C17:C25" si="0">COUNT($H17,$K17,$N17,$Q17,$T17,$W17,$Z17,$AC17,$AF17,$AI17,$AL17,$AO17)</f>
        <v>0</v>
      </c>
      <c r="D17" s="84" t="e">
        <f t="shared" ref="D17" si="1">E17/COUNT($H17,$K17,$N17,$Q17,$T17,$W17,$Z17,$AC17,$AF17,$AI17,$AL17,$AO17,G17)</f>
        <v>#DIV/0!</v>
      </c>
      <c r="E17" s="85">
        <f t="shared" ref="E17" si="2">SUM($I17+$L17+$O17+$R17+$U17+$X17+$AA17+$AD17+$AG17+$AJ17+$AM17+$AP17+J17+M17+P17+S17+V17+Y17+AB17+AE17+AH17+AK17+AN17+AQ17+G17+F17)</f>
        <v>0</v>
      </c>
      <c r="F17" s="83"/>
      <c r="G17" s="86"/>
      <c r="H17" s="88"/>
      <c r="I17" s="88">
        <f t="shared" ref="I17" si="3">IF(H17="",0,VLOOKUP(H17,punkte,4,FALSE))</f>
        <v>0</v>
      </c>
      <c r="J17" s="89"/>
      <c r="K17" s="82"/>
      <c r="L17" s="82">
        <f t="shared" ref="L17" si="4">IF(K17="",0,VLOOKUP(K17,punkte,4,FALSE))</f>
        <v>0</v>
      </c>
      <c r="M17" s="90"/>
      <c r="N17" s="88"/>
      <c r="O17" s="88">
        <f t="shared" ref="O17" si="5">IF(N17="",0,VLOOKUP(N17,punkte,4,FALSE))</f>
        <v>0</v>
      </c>
      <c r="P17" s="89"/>
      <c r="Q17" s="86"/>
      <c r="R17" s="82">
        <f t="shared" ref="R17" si="6">IF(Q17="",0,VLOOKUP(Q17,punkte,4,FALSE))</f>
        <v>0</v>
      </c>
      <c r="S17" s="90"/>
      <c r="T17" s="87"/>
      <c r="U17" s="88">
        <f t="shared" ref="U17" si="7">IF(T17="",0,VLOOKUP(T17,punkte,4,FALSE))</f>
        <v>0</v>
      </c>
      <c r="V17" s="89"/>
      <c r="W17" s="86"/>
      <c r="X17" s="82">
        <f t="shared" ref="X17" si="8">IF(W17="",0,VLOOKUP(W17,punkte,4,FALSE))</f>
        <v>0</v>
      </c>
      <c r="Y17" s="90"/>
      <c r="Z17" s="88"/>
      <c r="AA17" s="88">
        <f t="shared" ref="AA17" si="9">IF(Z17="",0,VLOOKUP(Z17,punkte,4,FALSE))</f>
        <v>0</v>
      </c>
      <c r="AB17" s="111"/>
      <c r="AC17" s="86"/>
      <c r="AD17" s="82">
        <f t="shared" ref="AD17" si="10">IF(AC17="",0,VLOOKUP(AC17,punkte,4,FALSE))</f>
        <v>0</v>
      </c>
      <c r="AE17" s="112"/>
      <c r="AF17" s="88"/>
      <c r="AG17" s="88">
        <f t="shared" ref="AG17" si="11">IF(AF17="",0,VLOOKUP(AF17,punkte,4,FALSE))</f>
        <v>0</v>
      </c>
      <c r="AH17" s="111"/>
      <c r="AI17" s="86"/>
      <c r="AJ17" s="82">
        <f t="shared" ref="AJ17" si="12">IF(AI17="",0,VLOOKUP(AI17,punkte,4,FALSE))</f>
        <v>0</v>
      </c>
      <c r="AK17" s="112"/>
      <c r="AL17" s="87"/>
      <c r="AM17" s="88">
        <f t="shared" ref="AM17" si="13">IF(AL17="",0,VLOOKUP(AL17,punkte,4,FALSE))</f>
        <v>0</v>
      </c>
      <c r="AN17" s="111"/>
      <c r="AO17" s="86"/>
      <c r="AP17" s="82">
        <f t="shared" ref="AP17" si="14">IF(AO17="",0,VLOOKUP(AO17,punkte,4,FALSE))</f>
        <v>0</v>
      </c>
      <c r="AQ17" s="112"/>
    </row>
    <row r="18" spans="1:43" ht="15" x14ac:dyDescent="0.2">
      <c r="F18" s="94"/>
      <c r="G18" s="95"/>
    </row>
    <row r="19" spans="1:43" ht="15" x14ac:dyDescent="0.2">
      <c r="F19" s="94"/>
      <c r="G19" s="95"/>
    </row>
    <row r="20" spans="1:43" ht="15" x14ac:dyDescent="0.2">
      <c r="F20" s="94"/>
      <c r="G20" s="95"/>
    </row>
    <row r="21" spans="1:43" ht="15" x14ac:dyDescent="0.2">
      <c r="F21" s="94"/>
      <c r="G21" s="95"/>
    </row>
    <row r="23" spans="1:43" ht="15" x14ac:dyDescent="0.2">
      <c r="A23" s="66" t="s">
        <v>12</v>
      </c>
      <c r="B23" s="66"/>
      <c r="C23" s="66"/>
      <c r="D23" s="66"/>
      <c r="E23" s="66"/>
      <c r="F23" s="66"/>
      <c r="G23" s="66"/>
      <c r="H23" s="96"/>
      <c r="K23" s="66"/>
    </row>
    <row r="24" spans="1:43" ht="15" x14ac:dyDescent="0.2">
      <c r="A24" s="66">
        <v>1</v>
      </c>
      <c r="B24" s="148" t="s">
        <v>13</v>
      </c>
      <c r="C24" s="148"/>
      <c r="D24" s="66">
        <v>10</v>
      </c>
      <c r="E24" s="66" t="s">
        <v>9</v>
      </c>
      <c r="F24" s="66"/>
      <c r="G24" s="66"/>
      <c r="H24" s="66"/>
      <c r="K24" s="66"/>
      <c r="N24" s="116"/>
      <c r="O24" s="143"/>
      <c r="P24" s="144"/>
      <c r="Q24" s="118"/>
      <c r="R24" s="146"/>
      <c r="S24" s="147"/>
      <c r="T24" s="116"/>
      <c r="U24" s="143"/>
      <c r="V24" s="144"/>
      <c r="W24" s="118"/>
      <c r="X24" s="146"/>
      <c r="Y24" s="147"/>
      <c r="Z24" s="116"/>
      <c r="AA24" s="143"/>
      <c r="AB24" s="144"/>
      <c r="AC24" s="118"/>
      <c r="AD24" s="146"/>
      <c r="AE24" s="147"/>
    </row>
    <row r="25" spans="1:43" ht="25.5" x14ac:dyDescent="0.2">
      <c r="A25" s="66">
        <v>2</v>
      </c>
      <c r="B25" s="148" t="s">
        <v>13</v>
      </c>
      <c r="C25" s="148"/>
      <c r="D25" s="66">
        <v>8</v>
      </c>
      <c r="E25" s="66" t="s">
        <v>9</v>
      </c>
      <c r="F25" s="66"/>
      <c r="G25" s="66"/>
      <c r="H25" s="66"/>
      <c r="K25" s="66"/>
      <c r="N25" s="74" t="s">
        <v>8</v>
      </c>
      <c r="O25" s="75" t="s">
        <v>9</v>
      </c>
      <c r="P25" s="76" t="s">
        <v>86</v>
      </c>
      <c r="Q25" s="77" t="s">
        <v>8</v>
      </c>
      <c r="R25" s="78" t="s">
        <v>9</v>
      </c>
      <c r="S25" s="79" t="s">
        <v>86</v>
      </c>
      <c r="T25" s="74" t="s">
        <v>8</v>
      </c>
      <c r="U25" s="75" t="s">
        <v>9</v>
      </c>
      <c r="V25" s="76" t="s">
        <v>86</v>
      </c>
      <c r="W25" s="77" t="s">
        <v>8</v>
      </c>
      <c r="X25" s="78" t="s">
        <v>9</v>
      </c>
      <c r="Y25" s="79" t="s">
        <v>86</v>
      </c>
      <c r="Z25" s="74" t="s">
        <v>8</v>
      </c>
      <c r="AA25" s="75" t="s">
        <v>9</v>
      </c>
      <c r="AB25" s="76" t="s">
        <v>86</v>
      </c>
      <c r="AC25" s="77" t="s">
        <v>8</v>
      </c>
      <c r="AD25" s="78" t="s">
        <v>9</v>
      </c>
      <c r="AE25" s="79" t="s">
        <v>86</v>
      </c>
    </row>
    <row r="26" spans="1:43" ht="15" x14ac:dyDescent="0.2">
      <c r="A26" s="66">
        <v>3</v>
      </c>
      <c r="B26" s="148" t="s">
        <v>13</v>
      </c>
      <c r="C26" s="148"/>
      <c r="D26" s="66">
        <v>6</v>
      </c>
      <c r="E26" s="66" t="s">
        <v>9</v>
      </c>
      <c r="F26" s="66"/>
      <c r="G26" s="66"/>
      <c r="N26" s="80"/>
      <c r="O26" s="80"/>
      <c r="P26" s="80"/>
      <c r="T26" s="80"/>
      <c r="U26" s="80"/>
      <c r="V26" s="80"/>
      <c r="Z26" s="80"/>
      <c r="AA26" s="80"/>
      <c r="AB26" s="80"/>
    </row>
    <row r="27" spans="1:43" ht="15.75" x14ac:dyDescent="0.2">
      <c r="A27" s="66">
        <v>4</v>
      </c>
      <c r="B27" s="148" t="s">
        <v>13</v>
      </c>
      <c r="C27" s="148"/>
      <c r="D27" s="66">
        <v>5</v>
      </c>
      <c r="E27" s="66" t="s">
        <v>9</v>
      </c>
      <c r="F27" s="66"/>
      <c r="G27" s="66"/>
      <c r="L27" s="86" t="s">
        <v>101</v>
      </c>
      <c r="N27" s="41"/>
      <c r="O27" s="89">
        <f>IF(N27="",0,VLOOKUP(N27,punkte,4,FALSE))</f>
        <v>0</v>
      </c>
      <c r="P27" s="89"/>
      <c r="Q27" s="38"/>
      <c r="R27" s="90">
        <f>IF(Q27="",0,VLOOKUP(Q27,punkte,4,FALSE))</f>
        <v>0</v>
      </c>
      <c r="S27" s="90"/>
      <c r="T27" s="41"/>
      <c r="U27" s="89">
        <f>IF(T27="",0,VLOOKUP(T27,punkte,4,FALSE))</f>
        <v>0</v>
      </c>
      <c r="V27" s="89"/>
      <c r="W27" s="42"/>
      <c r="X27" s="90">
        <f>IF(W27="",0,VLOOKUP(W27,punkte,4,FALSE))</f>
        <v>0</v>
      </c>
      <c r="Y27" s="90"/>
      <c r="Z27" s="39"/>
      <c r="AA27" s="89">
        <f>IF(Z27="",0,VLOOKUP(Z27,punkte,4,FALSE))</f>
        <v>0</v>
      </c>
      <c r="AB27" s="89"/>
      <c r="AC27" s="42"/>
      <c r="AD27" s="90">
        <f t="shared" ref="AD27:AE30" si="15">SUM(O27+R27+U27+X27+AA27)</f>
        <v>0</v>
      </c>
      <c r="AE27" s="90">
        <f t="shared" si="15"/>
        <v>0</v>
      </c>
    </row>
    <row r="28" spans="1:43" ht="15.75" x14ac:dyDescent="0.2">
      <c r="A28" s="66">
        <v>5</v>
      </c>
      <c r="B28" s="148" t="s">
        <v>13</v>
      </c>
      <c r="C28" s="148"/>
      <c r="D28" s="66">
        <v>4</v>
      </c>
      <c r="E28" s="66" t="s">
        <v>9</v>
      </c>
      <c r="F28" s="66"/>
      <c r="G28" s="66"/>
      <c r="L28" s="86" t="s">
        <v>5</v>
      </c>
      <c r="N28" s="39"/>
      <c r="O28" s="89">
        <f>IF(N28="",0,VLOOKUP(N28,punkte,4,FALSE))</f>
        <v>0</v>
      </c>
      <c r="P28" s="89"/>
      <c r="Q28" s="42"/>
      <c r="R28" s="90">
        <f>IF(Q28="",0,VLOOKUP(Q28,punkte,4,FALSE))</f>
        <v>0</v>
      </c>
      <c r="S28" s="90"/>
      <c r="T28" s="91"/>
      <c r="U28" s="89">
        <f>IF(T28="",0,VLOOKUP(T28,punkte,4,FALSE))</f>
        <v>0</v>
      </c>
      <c r="V28" s="89"/>
      <c r="W28" s="38"/>
      <c r="X28" s="90">
        <f>IF(W28="",0,VLOOKUP(W28,punkte,4,FALSE))</f>
        <v>0</v>
      </c>
      <c r="Y28" s="90"/>
      <c r="Z28" s="91"/>
      <c r="AA28" s="89">
        <f>IF(Z28="",0,VLOOKUP(Z28,punkte,4,FALSE))</f>
        <v>0</v>
      </c>
      <c r="AB28" s="89"/>
      <c r="AC28" s="38"/>
      <c r="AD28" s="90">
        <f t="shared" si="15"/>
        <v>0</v>
      </c>
      <c r="AE28" s="90">
        <f t="shared" si="15"/>
        <v>0</v>
      </c>
    </row>
    <row r="29" spans="1:43" ht="15.75" x14ac:dyDescent="0.2">
      <c r="A29" s="66">
        <v>6</v>
      </c>
      <c r="B29" s="148" t="s">
        <v>13</v>
      </c>
      <c r="C29" s="148"/>
      <c r="D29" s="66">
        <v>3</v>
      </c>
      <c r="E29" s="66" t="s">
        <v>9</v>
      </c>
      <c r="F29" s="66"/>
      <c r="G29" s="66"/>
      <c r="L29" s="38" t="s">
        <v>1</v>
      </c>
      <c r="N29" s="41"/>
      <c r="O29" s="89">
        <f>IF(N29="",0,VLOOKUP(N29,punkte,4,FALSE))</f>
        <v>0</v>
      </c>
      <c r="P29" s="89"/>
      <c r="Q29" s="38"/>
      <c r="R29" s="90">
        <f>IF(Q29="",0,VLOOKUP(Q29,punkte,4,FALSE))</f>
        <v>0</v>
      </c>
      <c r="S29" s="90"/>
      <c r="T29" s="39"/>
      <c r="U29" s="89">
        <f>IF(T29="",0,VLOOKUP(T29,punkte,4,FALSE))</f>
        <v>0</v>
      </c>
      <c r="V29" s="89"/>
      <c r="W29" s="38"/>
      <c r="X29" s="90">
        <f>IF(W29="",0,VLOOKUP(W29,punkte,4,FALSE))</f>
        <v>0</v>
      </c>
      <c r="Y29" s="90"/>
      <c r="Z29" s="41"/>
      <c r="AA29" s="89">
        <f>IF(Z29="",0,VLOOKUP(Z29,punkte,4,FALSE))</f>
        <v>0</v>
      </c>
      <c r="AB29" s="89"/>
      <c r="AC29" s="38"/>
      <c r="AD29" s="90">
        <f t="shared" si="15"/>
        <v>0</v>
      </c>
      <c r="AE29" s="90">
        <f t="shared" si="15"/>
        <v>0</v>
      </c>
    </row>
    <row r="30" spans="1:43" ht="15" x14ac:dyDescent="0.2">
      <c r="A30" s="66">
        <v>7</v>
      </c>
      <c r="B30" s="148" t="s">
        <v>13</v>
      </c>
      <c r="C30" s="148"/>
      <c r="D30" s="66">
        <v>2</v>
      </c>
      <c r="E30" s="66" t="s">
        <v>9</v>
      </c>
      <c r="F30" s="66"/>
      <c r="G30" s="66"/>
      <c r="L30" s="38" t="s">
        <v>190</v>
      </c>
      <c r="N30" s="91"/>
      <c r="O30" s="89">
        <f>IF(N30="",0,VLOOKUP(N30,punkte,4,FALSE))</f>
        <v>0</v>
      </c>
      <c r="P30" s="89"/>
      <c r="Q30" s="86"/>
      <c r="R30" s="90">
        <f>IF(Q30="",0,VLOOKUP(Q30,punkte,4,FALSE))</f>
        <v>0</v>
      </c>
      <c r="S30" s="90"/>
      <c r="T30" s="88"/>
      <c r="U30" s="89">
        <f>IF(T30="",0,VLOOKUP(T30,punkte,4,FALSE))</f>
        <v>0</v>
      </c>
      <c r="V30" s="89"/>
      <c r="W30" s="86"/>
      <c r="X30" s="90">
        <f>IF(W30="",0,VLOOKUP(W30,punkte,4,FALSE))</f>
        <v>0</v>
      </c>
      <c r="Y30" s="90"/>
      <c r="Z30" s="88"/>
      <c r="AA30" s="89">
        <f>IF(Z30="",0,VLOOKUP(Z30,punkte,4,FALSE))</f>
        <v>0</v>
      </c>
      <c r="AB30" s="89"/>
      <c r="AC30" s="38"/>
      <c r="AD30" s="90">
        <f t="shared" si="15"/>
        <v>0</v>
      </c>
      <c r="AE30" s="90">
        <f t="shared" si="15"/>
        <v>0</v>
      </c>
    </row>
    <row r="31" spans="1:43" ht="15" x14ac:dyDescent="0.2">
      <c r="A31" s="66">
        <v>8</v>
      </c>
      <c r="B31" s="148" t="s">
        <v>13</v>
      </c>
      <c r="C31" s="148"/>
      <c r="D31" s="66">
        <v>1</v>
      </c>
      <c r="E31" s="66" t="s">
        <v>9</v>
      </c>
      <c r="F31" s="66"/>
      <c r="G31" s="66"/>
      <c r="L31" s="38"/>
      <c r="N31" s="91"/>
      <c r="O31" s="89"/>
      <c r="P31" s="89"/>
      <c r="Q31" s="86"/>
      <c r="R31" s="90"/>
      <c r="S31" s="90"/>
      <c r="T31" s="88"/>
      <c r="U31" s="89"/>
      <c r="V31" s="89"/>
      <c r="W31" s="86"/>
      <c r="X31" s="90"/>
      <c r="Y31" s="90"/>
      <c r="Z31" s="88"/>
      <c r="AA31" s="89"/>
      <c r="AB31" s="89"/>
      <c r="AC31" s="86"/>
      <c r="AD31" s="90"/>
      <c r="AE31" s="90"/>
    </row>
    <row r="32" spans="1:43" ht="15" x14ac:dyDescent="0.2">
      <c r="A32" s="97">
        <v>10</v>
      </c>
      <c r="B32" s="151" t="s">
        <v>13</v>
      </c>
      <c r="C32" s="151"/>
      <c r="D32" s="97">
        <v>0</v>
      </c>
      <c r="E32" s="97" t="s">
        <v>9</v>
      </c>
      <c r="F32" s="98" t="s">
        <v>29</v>
      </c>
      <c r="G32" s="66"/>
    </row>
    <row r="33" spans="21:25" ht="15" x14ac:dyDescent="0.2">
      <c r="U33" s="63"/>
      <c r="W33" s="32" t="s">
        <v>204</v>
      </c>
      <c r="X33" s="32"/>
      <c r="Y33" s="32"/>
    </row>
  </sheetData>
  <autoFilter ref="A8:AQ8" xr:uid="{00000000-0009-0000-0000-00000E000000}"/>
  <mergeCells count="31">
    <mergeCell ref="B30:C30"/>
    <mergeCell ref="B31:C31"/>
    <mergeCell ref="B32:C32"/>
    <mergeCell ref="AC24:AE24"/>
    <mergeCell ref="B25:C25"/>
    <mergeCell ref="B26:C26"/>
    <mergeCell ref="B27:C27"/>
    <mergeCell ref="B28:C28"/>
    <mergeCell ref="B29:C29"/>
    <mergeCell ref="AI6:AK6"/>
    <mergeCell ref="AL6:AN6"/>
    <mergeCell ref="AO6:AQ6"/>
    <mergeCell ref="F7:G7"/>
    <mergeCell ref="B24:C24"/>
    <mergeCell ref="N24:P24"/>
    <mergeCell ref="Q24:S24"/>
    <mergeCell ref="T24:V24"/>
    <mergeCell ref="W24:Y24"/>
    <mergeCell ref="Z24:AB24"/>
    <mergeCell ref="Q6:S6"/>
    <mergeCell ref="T6:V6"/>
    <mergeCell ref="W6:Y6"/>
    <mergeCell ref="Z6:AB6"/>
    <mergeCell ref="AC6:AE6"/>
    <mergeCell ref="AF6:AH6"/>
    <mergeCell ref="E2:G2"/>
    <mergeCell ref="C6:C7"/>
    <mergeCell ref="F6:G6"/>
    <mergeCell ref="H6:J6"/>
    <mergeCell ref="K6:M6"/>
    <mergeCell ref="N6:P6"/>
  </mergeCells>
  <conditionalFormatting sqref="H9:H17 K9:K17 N9:N17 Q9:Q17 T9:T17 W15:W16 AC15:AC17 AI15:AI17 AO15:AO17">
    <cfRule type="cellIs" dxfId="3" priority="1" stopIfTrue="1" operator="equal">
      <formula>10</formula>
    </cfRule>
  </conditionalFormatting>
  <conditionalFormatting sqref="N27:N31 Q27:Q31 T27:T31">
    <cfRule type="cellIs" dxfId="2" priority="4" stopIfTrue="1" operator="equal">
      <formula>10</formula>
    </cfRule>
  </conditionalFormatting>
  <conditionalFormatting sqref="W27:W31">
    <cfRule type="cellIs" dxfId="1" priority="3" stopIfTrue="1" operator="equal">
      <formula>10</formula>
    </cfRule>
  </conditionalFormatting>
  <conditionalFormatting sqref="Z27:Z31">
    <cfRule type="cellIs" dxfId="0" priority="2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3:G197"/>
  <sheetViews>
    <sheetView zoomScaleNormal="100" workbookViewId="0">
      <selection activeCell="F19" sqref="F19"/>
    </sheetView>
  </sheetViews>
  <sheetFormatPr baseColWidth="10" defaultRowHeight="12.75" x14ac:dyDescent="0.2"/>
  <cols>
    <col min="2" max="2" width="5.5703125" customWidth="1"/>
    <col min="3" max="3" width="6.140625" customWidth="1"/>
  </cols>
  <sheetData>
    <row r="3" spans="1:5" ht="15" x14ac:dyDescent="0.2">
      <c r="A3" s="2" t="s">
        <v>0</v>
      </c>
    </row>
    <row r="5" spans="1:5" ht="15.75" x14ac:dyDescent="0.25">
      <c r="A5" s="2" t="s">
        <v>5</v>
      </c>
      <c r="B5" s="2"/>
      <c r="C5" s="61">
        <f>SUMIF(A$33:A303,A5,C$33:C303)</f>
        <v>187</v>
      </c>
      <c r="D5" s="52">
        <f t="shared" ref="D5:D23" si="0">E5/C5</f>
        <v>7.5427807486631018</v>
      </c>
      <c r="E5" s="62">
        <f>SUMIF(A$33:A303,A5,E$33:E303)</f>
        <v>1410.5</v>
      </c>
    </row>
    <row r="6" spans="1:5" ht="15" x14ac:dyDescent="0.2">
      <c r="A6" s="2" t="s">
        <v>1</v>
      </c>
      <c r="B6" s="2"/>
      <c r="C6" s="2">
        <f>SUMIF(A$33:A306,A6,C$33:C306)</f>
        <v>166</v>
      </c>
      <c r="D6" s="52">
        <f>E6/C6</f>
        <v>6.6746987951807233</v>
      </c>
      <c r="E6" s="53">
        <f>SUMIF(A$33:A306,A6,E$33:E306)</f>
        <v>1108</v>
      </c>
    </row>
    <row r="7" spans="1:5" ht="15" x14ac:dyDescent="0.2">
      <c r="A7" s="2" t="s">
        <v>101</v>
      </c>
      <c r="B7" s="2"/>
      <c r="C7" s="2">
        <f>SUMIF(A$33:A307,A7,C$33:C307)</f>
        <v>131</v>
      </c>
      <c r="D7" s="52">
        <f>E7/C7</f>
        <v>7.5572519083969469</v>
      </c>
      <c r="E7" s="53">
        <f>SUMIF(A$33:A307,A7,E$33:E307)</f>
        <v>990</v>
      </c>
    </row>
    <row r="8" spans="1:5" ht="15" x14ac:dyDescent="0.2">
      <c r="A8" s="2" t="s">
        <v>190</v>
      </c>
      <c r="B8" s="2"/>
      <c r="C8" s="2">
        <f>SUMIF(A$33:A312,A8,C$33:C312)</f>
        <v>51</v>
      </c>
      <c r="D8" s="52">
        <f>E8/C8</f>
        <v>5.9607843137254903</v>
      </c>
      <c r="E8" s="53">
        <f>SUMIF(A$33:A312,A8,E$33:E312)</f>
        <v>304</v>
      </c>
    </row>
    <row r="9" spans="1:5" ht="15" x14ac:dyDescent="0.2">
      <c r="A9" s="32" t="s">
        <v>207</v>
      </c>
      <c r="B9" s="2"/>
      <c r="C9" s="2">
        <f>SUMIF(A$33:A314,A9,C$33:C314)</f>
        <v>42</v>
      </c>
      <c r="D9" s="52">
        <f>E9/C9</f>
        <v>6.7857142857142856</v>
      </c>
      <c r="E9" s="53">
        <f>SUMIF(A$33:A314,A9,E$33:E314)</f>
        <v>285</v>
      </c>
    </row>
    <row r="10" spans="1:5" ht="15" x14ac:dyDescent="0.2">
      <c r="A10" s="2" t="s">
        <v>219</v>
      </c>
      <c r="B10" s="2"/>
      <c r="C10" s="2">
        <f>SUMIF(A$33:A320,A10,C$33:C320)</f>
        <v>9</v>
      </c>
      <c r="D10" s="52">
        <f t="shared" ref="D10" si="1">E10/C10</f>
        <v>10.111111111111111</v>
      </c>
      <c r="E10" s="53">
        <f>SUMIF(A$33:A320,A10,E$33:E320)</f>
        <v>91</v>
      </c>
    </row>
    <row r="11" spans="1:5" ht="15" x14ac:dyDescent="0.2">
      <c r="A11" s="2" t="s">
        <v>100</v>
      </c>
      <c r="B11" s="2"/>
      <c r="C11" s="2">
        <f>SUMIF(A$33:A317,A11,C$33:C317)</f>
        <v>3</v>
      </c>
      <c r="D11" s="52">
        <f>E11/C11</f>
        <v>2.6666666666666665</v>
      </c>
      <c r="E11" s="53">
        <f>SUMIF(A$33:A317,A11,E$33:E317)</f>
        <v>8</v>
      </c>
    </row>
    <row r="12" spans="1:5" ht="15" x14ac:dyDescent="0.2">
      <c r="A12" s="2" t="s">
        <v>287</v>
      </c>
      <c r="B12" s="2"/>
      <c r="C12" s="2">
        <f>SUMIF(A$33:A318,A12,C$33:C318)</f>
        <v>3</v>
      </c>
      <c r="D12" s="52">
        <f t="shared" ref="D12" si="2">E12/C12</f>
        <v>5.5</v>
      </c>
      <c r="E12" s="53">
        <f>SUMIF(A$33:A318,A12,E$33:E318)</f>
        <v>16.5</v>
      </c>
    </row>
    <row r="13" spans="1:5" ht="15" x14ac:dyDescent="0.2">
      <c r="A13" s="2" t="s">
        <v>288</v>
      </c>
      <c r="B13" s="2"/>
      <c r="C13" s="2">
        <f>SUMIF(A$33:A319,A13,C$33:C319)</f>
        <v>1</v>
      </c>
      <c r="D13" s="52">
        <f t="shared" ref="D13" si="3">E13/C13</f>
        <v>5</v>
      </c>
      <c r="E13" s="53">
        <f>SUMIF(A$33:A319,A13,E$33:E319)</f>
        <v>5</v>
      </c>
    </row>
    <row r="14" spans="1:5" ht="15.75" x14ac:dyDescent="0.25">
      <c r="A14" s="100" t="s">
        <v>6</v>
      </c>
      <c r="B14" s="101"/>
      <c r="C14" s="101">
        <f>SUMIF(A$33:A304,A14,C$33:C304)</f>
        <v>121</v>
      </c>
      <c r="D14" s="108">
        <f t="shared" si="0"/>
        <v>7.776859504132231</v>
      </c>
      <c r="E14" s="107">
        <f>SUMIF(A$33:A304,A14,E$33:E304)</f>
        <v>941</v>
      </c>
    </row>
    <row r="15" spans="1:5" ht="15" x14ac:dyDescent="0.2">
      <c r="A15" s="100" t="s">
        <v>2</v>
      </c>
      <c r="B15" s="100"/>
      <c r="C15" s="105">
        <f>SUMIF(A$33:A305,A15,C$33:C305)</f>
        <v>119</v>
      </c>
      <c r="D15" s="106">
        <f t="shared" si="0"/>
        <v>7.3571428571428568</v>
      </c>
      <c r="E15" s="107">
        <f>SUMIF(A$33:A305,A15,E$33:E305)</f>
        <v>875.5</v>
      </c>
    </row>
    <row r="16" spans="1:5" ht="15" x14ac:dyDescent="0.2">
      <c r="A16" s="54" t="s">
        <v>4</v>
      </c>
      <c r="B16" s="55"/>
      <c r="C16" s="55">
        <f>SUMIF(A$33:A308,A16,C$33:C308)</f>
        <v>56</v>
      </c>
      <c r="D16" s="56">
        <f t="shared" si="0"/>
        <v>7.0267857142857144</v>
      </c>
      <c r="E16" s="57">
        <f>SUMIF(A$33:A308,A16,E$33:E308)</f>
        <v>393.5</v>
      </c>
    </row>
    <row r="17" spans="1:5" ht="15" x14ac:dyDescent="0.2">
      <c r="A17" s="100" t="s">
        <v>10</v>
      </c>
      <c r="B17" s="101"/>
      <c r="C17" s="101">
        <f>SUMIF(A$33:A309,A17,C$33:C309)</f>
        <v>53</v>
      </c>
      <c r="D17" s="102">
        <f t="shared" si="0"/>
        <v>5.9245283018867925</v>
      </c>
      <c r="E17" s="103">
        <f>SUMIF(A$33:A309,A17,E$33:E309)</f>
        <v>314</v>
      </c>
    </row>
    <row r="18" spans="1:5" ht="15" x14ac:dyDescent="0.2">
      <c r="A18" s="100" t="s">
        <v>138</v>
      </c>
      <c r="B18" s="101"/>
      <c r="C18" s="101">
        <f>SUMIF(A$33:A310,A18,C$33:C310)</f>
        <v>24</v>
      </c>
      <c r="D18" s="102">
        <f t="shared" si="0"/>
        <v>5.583333333333333</v>
      </c>
      <c r="E18" s="103">
        <f>SUMIF(A$33:A310,A18,E$33:E310)</f>
        <v>134</v>
      </c>
    </row>
    <row r="19" spans="1:5" ht="15" x14ac:dyDescent="0.2">
      <c r="A19" s="54" t="s">
        <v>22</v>
      </c>
      <c r="B19" s="55"/>
      <c r="C19" s="55">
        <f>SUMIF(A$33:A311,A19,C$33:C311)</f>
        <v>25</v>
      </c>
      <c r="D19" s="56">
        <f t="shared" si="0"/>
        <v>5.32</v>
      </c>
      <c r="E19" s="57">
        <f>SUMIF(A$33:A311,A19,E$33:E311)</f>
        <v>133</v>
      </c>
    </row>
    <row r="20" spans="1:5" ht="15" x14ac:dyDescent="0.2">
      <c r="A20" s="100" t="s">
        <v>115</v>
      </c>
      <c r="B20" s="100"/>
      <c r="C20" s="100">
        <f>SUMIF(A$33:A313,A20,C$33:C313)</f>
        <v>12</v>
      </c>
      <c r="D20" s="109">
        <f t="shared" si="0"/>
        <v>5.666666666666667</v>
      </c>
      <c r="E20" s="110">
        <f>SUMIF(A$33:A313,A20,E$33:E313)</f>
        <v>68</v>
      </c>
    </row>
    <row r="21" spans="1:5" ht="15" x14ac:dyDescent="0.2">
      <c r="A21" s="54" t="s">
        <v>3</v>
      </c>
      <c r="B21" s="55"/>
      <c r="C21" s="55">
        <f>SUMIF(A$33:A315,A21,C$33:C315)</f>
        <v>5</v>
      </c>
      <c r="D21" s="56">
        <f t="shared" si="0"/>
        <v>4.2</v>
      </c>
      <c r="E21" s="57">
        <f>SUMIF(A$33:A315,A21,E$33:E315)</f>
        <v>21</v>
      </c>
    </row>
    <row r="22" spans="1:5" ht="15" x14ac:dyDescent="0.2">
      <c r="A22" s="100" t="s">
        <v>72</v>
      </c>
      <c r="B22" s="100"/>
      <c r="C22" s="105">
        <f>SUMIF(A$33:A316,A22,C$33:C316)</f>
        <v>3</v>
      </c>
      <c r="D22" s="106">
        <f t="shared" si="0"/>
        <v>3.3333333333333335</v>
      </c>
      <c r="E22" s="107">
        <f>SUMIF(A$33:A316,A22,E$33:E316)</f>
        <v>10</v>
      </c>
    </row>
    <row r="23" spans="1:5" ht="15" x14ac:dyDescent="0.2">
      <c r="A23" s="54" t="s">
        <v>7</v>
      </c>
      <c r="B23" s="55"/>
      <c r="C23" s="55">
        <f>SUMIF(A$33:A318,A23,C$33:C318)</f>
        <v>1</v>
      </c>
      <c r="D23" s="56">
        <f t="shared" si="0"/>
        <v>4</v>
      </c>
      <c r="E23" s="57">
        <f>SUMIF(A$33:A318,A23,E$33:E318)</f>
        <v>4</v>
      </c>
    </row>
    <row r="27" spans="1:5" x14ac:dyDescent="0.2">
      <c r="A27" t="s">
        <v>124</v>
      </c>
    </row>
    <row r="29" spans="1:5" ht="15.75" x14ac:dyDescent="0.25">
      <c r="A29" s="11" t="s">
        <v>0</v>
      </c>
      <c r="B29" s="11" t="s">
        <v>8</v>
      </c>
      <c r="C29" s="128" t="s">
        <v>26</v>
      </c>
      <c r="D29" s="12" t="s">
        <v>11</v>
      </c>
      <c r="E29" s="14" t="s">
        <v>15</v>
      </c>
    </row>
    <row r="30" spans="1:5" ht="34.5" customHeight="1" x14ac:dyDescent="0.25">
      <c r="A30" s="13"/>
      <c r="B30" s="13"/>
      <c r="C30" s="129"/>
      <c r="D30" s="25" t="s">
        <v>27</v>
      </c>
      <c r="E30" s="15" t="s">
        <v>16</v>
      </c>
    </row>
    <row r="33" spans="1:7" x14ac:dyDescent="0.2">
      <c r="A33" t="s">
        <v>5</v>
      </c>
      <c r="B33">
        <v>1</v>
      </c>
      <c r="C33">
        <v>20</v>
      </c>
      <c r="D33" s="50">
        <v>7.05</v>
      </c>
      <c r="E33">
        <v>141</v>
      </c>
      <c r="G33" s="158" t="s">
        <v>118</v>
      </c>
    </row>
    <row r="34" spans="1:7" x14ac:dyDescent="0.2">
      <c r="A34" t="s">
        <v>2</v>
      </c>
      <c r="B34">
        <v>2</v>
      </c>
      <c r="C34">
        <v>20</v>
      </c>
      <c r="D34" s="50">
        <v>6.15</v>
      </c>
      <c r="E34">
        <v>123</v>
      </c>
      <c r="G34" s="158"/>
    </row>
    <row r="35" spans="1:7" x14ac:dyDescent="0.2">
      <c r="A35" t="s">
        <v>1</v>
      </c>
      <c r="B35">
        <v>3</v>
      </c>
      <c r="C35">
        <v>19</v>
      </c>
      <c r="D35" s="50">
        <v>5.9473684210526319</v>
      </c>
      <c r="E35">
        <v>113</v>
      </c>
      <c r="G35" s="158"/>
    </row>
    <row r="36" spans="1:7" x14ac:dyDescent="0.2">
      <c r="A36" t="s">
        <v>4</v>
      </c>
      <c r="B36">
        <v>4</v>
      </c>
      <c r="C36">
        <v>19</v>
      </c>
      <c r="D36" s="50">
        <v>5.4736842105263159</v>
      </c>
      <c r="E36">
        <v>104</v>
      </c>
      <c r="G36" s="158"/>
    </row>
    <row r="37" spans="1:7" x14ac:dyDescent="0.2">
      <c r="A37" t="s">
        <v>10</v>
      </c>
      <c r="B37">
        <v>5</v>
      </c>
      <c r="C37">
        <v>15</v>
      </c>
      <c r="D37" s="50">
        <v>6.2666666666666666</v>
      </c>
      <c r="E37">
        <v>94</v>
      </c>
      <c r="G37" s="158"/>
    </row>
    <row r="38" spans="1:7" x14ac:dyDescent="0.2">
      <c r="A38" t="s">
        <v>6</v>
      </c>
      <c r="B38">
        <v>6</v>
      </c>
      <c r="C38">
        <v>12</v>
      </c>
      <c r="D38" s="50">
        <v>5.25</v>
      </c>
      <c r="E38">
        <v>63</v>
      </c>
      <c r="G38" s="158"/>
    </row>
    <row r="39" spans="1:7" x14ac:dyDescent="0.2">
      <c r="A39" t="s">
        <v>22</v>
      </c>
      <c r="B39">
        <v>7</v>
      </c>
      <c r="C39">
        <v>9</v>
      </c>
      <c r="D39" s="50">
        <v>5.2222222222222223</v>
      </c>
      <c r="E39">
        <v>47</v>
      </c>
      <c r="G39" s="158"/>
    </row>
    <row r="40" spans="1:7" x14ac:dyDescent="0.2">
      <c r="A40" t="s">
        <v>3</v>
      </c>
      <c r="B40">
        <v>8</v>
      </c>
      <c r="C40">
        <v>5</v>
      </c>
      <c r="D40" s="50">
        <v>4.2</v>
      </c>
      <c r="E40">
        <v>21</v>
      </c>
      <c r="G40" s="158"/>
    </row>
    <row r="41" spans="1:7" x14ac:dyDescent="0.2">
      <c r="A41" t="s">
        <v>7</v>
      </c>
      <c r="B41">
        <v>9</v>
      </c>
      <c r="C41">
        <v>1</v>
      </c>
      <c r="D41" s="50">
        <v>4</v>
      </c>
      <c r="E41">
        <v>4</v>
      </c>
      <c r="G41" s="158"/>
    </row>
    <row r="42" spans="1:7" x14ac:dyDescent="0.2">
      <c r="D42" s="50"/>
      <c r="G42" s="51"/>
    </row>
    <row r="43" spans="1:7" x14ac:dyDescent="0.2">
      <c r="D43" s="50"/>
      <c r="G43" s="51"/>
    </row>
    <row r="44" spans="1:7" x14ac:dyDescent="0.2">
      <c r="D44" s="50"/>
      <c r="G44" s="51"/>
    </row>
    <row r="45" spans="1:7" x14ac:dyDescent="0.2">
      <c r="A45" t="s">
        <v>6</v>
      </c>
      <c r="B45">
        <v>1</v>
      </c>
      <c r="C45">
        <v>10</v>
      </c>
      <c r="D45" s="50">
        <v>7.416666666666667</v>
      </c>
      <c r="E45">
        <v>89</v>
      </c>
      <c r="G45" s="158" t="s">
        <v>119</v>
      </c>
    </row>
    <row r="46" spans="1:7" x14ac:dyDescent="0.2">
      <c r="A46" t="s">
        <v>4</v>
      </c>
      <c r="B46">
        <v>2</v>
      </c>
      <c r="C46">
        <v>9</v>
      </c>
      <c r="D46" s="50">
        <v>7.6363636363636367</v>
      </c>
      <c r="E46">
        <v>84</v>
      </c>
      <c r="G46" s="158"/>
    </row>
    <row r="47" spans="1:7" x14ac:dyDescent="0.2">
      <c r="A47" t="s">
        <v>5</v>
      </c>
      <c r="B47">
        <v>3</v>
      </c>
      <c r="C47">
        <v>9</v>
      </c>
      <c r="D47" s="50">
        <v>6.3636363636363633</v>
      </c>
      <c r="E47">
        <v>70</v>
      </c>
      <c r="G47" s="158"/>
    </row>
    <row r="48" spans="1:7" x14ac:dyDescent="0.2">
      <c r="A48" t="s">
        <v>1</v>
      </c>
      <c r="B48">
        <v>4</v>
      </c>
      <c r="C48">
        <v>9</v>
      </c>
      <c r="D48" s="50">
        <v>5.5454545454545459</v>
      </c>
      <c r="E48">
        <v>61</v>
      </c>
      <c r="G48" s="158"/>
    </row>
    <row r="49" spans="1:7" x14ac:dyDescent="0.2">
      <c r="A49" t="s">
        <v>2</v>
      </c>
      <c r="B49">
        <v>5</v>
      </c>
      <c r="C49">
        <v>9</v>
      </c>
      <c r="D49" s="50">
        <v>5.3</v>
      </c>
      <c r="E49">
        <v>53</v>
      </c>
      <c r="G49" s="158"/>
    </row>
    <row r="50" spans="1:7" x14ac:dyDescent="0.2">
      <c r="A50" t="s">
        <v>10</v>
      </c>
      <c r="B50">
        <v>6</v>
      </c>
      <c r="C50">
        <v>6</v>
      </c>
      <c r="D50" s="50">
        <v>5.166666666666667</v>
      </c>
      <c r="E50">
        <v>31</v>
      </c>
      <c r="G50" s="158"/>
    </row>
    <row r="51" spans="1:7" x14ac:dyDescent="0.2">
      <c r="A51" t="s">
        <v>22</v>
      </c>
      <c r="B51">
        <v>7</v>
      </c>
      <c r="C51">
        <v>6</v>
      </c>
      <c r="D51" s="50">
        <v>3.6666666666666665</v>
      </c>
      <c r="E51">
        <v>22</v>
      </c>
      <c r="G51" s="158"/>
    </row>
    <row r="52" spans="1:7" x14ac:dyDescent="0.2">
      <c r="D52" s="50"/>
      <c r="G52" s="51"/>
    </row>
    <row r="53" spans="1:7" x14ac:dyDescent="0.2">
      <c r="D53" s="50"/>
      <c r="G53" s="51"/>
    </row>
    <row r="54" spans="1:7" x14ac:dyDescent="0.2">
      <c r="D54" s="50"/>
      <c r="G54" s="51"/>
    </row>
    <row r="55" spans="1:7" x14ac:dyDescent="0.2">
      <c r="A55" t="s">
        <v>6</v>
      </c>
      <c r="B55">
        <v>1</v>
      </c>
      <c r="C55">
        <v>10</v>
      </c>
      <c r="D55" s="50">
        <v>7.25</v>
      </c>
      <c r="E55">
        <v>87</v>
      </c>
      <c r="G55" s="158" t="s">
        <v>120</v>
      </c>
    </row>
    <row r="56" spans="1:7" x14ac:dyDescent="0.2">
      <c r="A56" t="s">
        <v>5</v>
      </c>
      <c r="B56">
        <v>2</v>
      </c>
      <c r="C56">
        <v>10</v>
      </c>
      <c r="D56" s="50">
        <v>6.916666666666667</v>
      </c>
      <c r="E56">
        <v>83</v>
      </c>
      <c r="G56" s="158"/>
    </row>
    <row r="57" spans="1:7" x14ac:dyDescent="0.2">
      <c r="A57" t="s">
        <v>4</v>
      </c>
      <c r="B57">
        <v>3</v>
      </c>
      <c r="C57">
        <v>10</v>
      </c>
      <c r="D57" s="50">
        <v>6.416666666666667</v>
      </c>
      <c r="E57">
        <v>77</v>
      </c>
      <c r="G57" s="158"/>
    </row>
    <row r="58" spans="1:7" x14ac:dyDescent="0.2">
      <c r="A58" t="s">
        <v>2</v>
      </c>
      <c r="B58">
        <v>4</v>
      </c>
      <c r="C58">
        <v>9</v>
      </c>
      <c r="D58" s="50">
        <v>5.9090909090909092</v>
      </c>
      <c r="E58">
        <v>65</v>
      </c>
      <c r="G58" s="158"/>
    </row>
    <row r="59" spans="1:7" x14ac:dyDescent="0.2">
      <c r="A59" t="s">
        <v>10</v>
      </c>
      <c r="B59">
        <v>5</v>
      </c>
      <c r="C59">
        <v>5</v>
      </c>
      <c r="D59" s="50">
        <v>6.666666666666667</v>
      </c>
      <c r="E59">
        <v>40</v>
      </c>
      <c r="G59" s="158"/>
    </row>
    <row r="60" spans="1:7" x14ac:dyDescent="0.2">
      <c r="A60" t="s">
        <v>1</v>
      </c>
      <c r="B60">
        <v>6</v>
      </c>
      <c r="C60">
        <v>8</v>
      </c>
      <c r="D60" s="50">
        <v>4.2222222222222223</v>
      </c>
      <c r="E60">
        <v>38</v>
      </c>
      <c r="G60" s="158"/>
    </row>
    <row r="61" spans="1:7" x14ac:dyDescent="0.2">
      <c r="A61" t="s">
        <v>22</v>
      </c>
      <c r="B61">
        <v>7</v>
      </c>
      <c r="C61">
        <v>2</v>
      </c>
      <c r="D61" s="50">
        <v>7.5</v>
      </c>
      <c r="E61">
        <v>15</v>
      </c>
      <c r="G61" s="158"/>
    </row>
    <row r="62" spans="1:7" x14ac:dyDescent="0.2">
      <c r="G62" s="51"/>
    </row>
    <row r="63" spans="1:7" x14ac:dyDescent="0.2">
      <c r="G63" s="51"/>
    </row>
    <row r="64" spans="1:7" x14ac:dyDescent="0.2">
      <c r="G64" s="51"/>
    </row>
    <row r="65" spans="1:7" x14ac:dyDescent="0.2">
      <c r="A65" t="s">
        <v>4</v>
      </c>
      <c r="B65">
        <v>1</v>
      </c>
      <c r="C65">
        <v>13</v>
      </c>
      <c r="D65" s="50">
        <v>7.1538461538461542</v>
      </c>
      <c r="E65">
        <v>93</v>
      </c>
      <c r="G65" s="158" t="s">
        <v>121</v>
      </c>
    </row>
    <row r="66" spans="1:7" x14ac:dyDescent="0.2">
      <c r="A66" t="s">
        <v>1</v>
      </c>
      <c r="B66">
        <v>2</v>
      </c>
      <c r="C66">
        <v>10</v>
      </c>
      <c r="D66" s="50">
        <v>7.4</v>
      </c>
      <c r="E66">
        <v>74</v>
      </c>
      <c r="G66" s="158"/>
    </row>
    <row r="67" spans="1:7" x14ac:dyDescent="0.2">
      <c r="A67" t="s">
        <v>2</v>
      </c>
      <c r="B67">
        <v>3</v>
      </c>
      <c r="C67">
        <v>11</v>
      </c>
      <c r="D67" s="50">
        <v>6.6363636363636367</v>
      </c>
      <c r="E67">
        <v>73</v>
      </c>
      <c r="G67" s="158"/>
    </row>
    <row r="68" spans="1:7" x14ac:dyDescent="0.2">
      <c r="A68" t="s">
        <v>5</v>
      </c>
      <c r="B68">
        <v>3</v>
      </c>
      <c r="C68">
        <v>13</v>
      </c>
      <c r="D68" s="50">
        <v>5.615384615384615</v>
      </c>
      <c r="E68">
        <v>73</v>
      </c>
      <c r="G68" s="158"/>
    </row>
    <row r="69" spans="1:7" x14ac:dyDescent="0.2">
      <c r="A69" t="s">
        <v>6</v>
      </c>
      <c r="B69">
        <v>5</v>
      </c>
      <c r="C69">
        <v>11</v>
      </c>
      <c r="D69" s="50">
        <v>5.9090909090909092</v>
      </c>
      <c r="E69">
        <v>65</v>
      </c>
      <c r="G69" s="158"/>
    </row>
    <row r="70" spans="1:7" x14ac:dyDescent="0.2">
      <c r="A70" t="s">
        <v>22</v>
      </c>
      <c r="B70">
        <v>6</v>
      </c>
      <c r="C70">
        <v>6</v>
      </c>
      <c r="D70" s="50">
        <v>4.833333333333333</v>
      </c>
      <c r="E70">
        <v>29</v>
      </c>
      <c r="G70" s="158"/>
    </row>
    <row r="71" spans="1:7" x14ac:dyDescent="0.2">
      <c r="A71" t="s">
        <v>10</v>
      </c>
      <c r="B71">
        <v>7</v>
      </c>
      <c r="C71">
        <v>5</v>
      </c>
      <c r="D71" s="50">
        <v>4.8</v>
      </c>
      <c r="E71">
        <v>24</v>
      </c>
      <c r="G71" s="158"/>
    </row>
    <row r="72" spans="1:7" x14ac:dyDescent="0.2">
      <c r="A72" t="s">
        <v>72</v>
      </c>
      <c r="B72">
        <v>8</v>
      </c>
      <c r="C72">
        <v>3</v>
      </c>
      <c r="D72" s="50">
        <v>3.3333333333333335</v>
      </c>
      <c r="E72">
        <v>10</v>
      </c>
      <c r="G72" s="158"/>
    </row>
    <row r="73" spans="1:7" x14ac:dyDescent="0.2">
      <c r="D73" s="50"/>
      <c r="G73" s="51"/>
    </row>
    <row r="74" spans="1:7" x14ac:dyDescent="0.2">
      <c r="D74" s="50"/>
      <c r="G74" s="51"/>
    </row>
    <row r="75" spans="1:7" x14ac:dyDescent="0.2">
      <c r="D75" s="50"/>
      <c r="G75" s="51"/>
    </row>
    <row r="76" spans="1:7" x14ac:dyDescent="0.2">
      <c r="A76" t="s">
        <v>6</v>
      </c>
      <c r="B76">
        <v>1</v>
      </c>
      <c r="C76">
        <v>13</v>
      </c>
      <c r="D76" s="50">
        <v>7.384615384615385</v>
      </c>
      <c r="E76">
        <v>96</v>
      </c>
      <c r="G76" s="158" t="s">
        <v>122</v>
      </c>
    </row>
    <row r="77" spans="1:7" x14ac:dyDescent="0.2">
      <c r="A77" t="s">
        <v>5</v>
      </c>
      <c r="B77">
        <v>2</v>
      </c>
      <c r="C77">
        <v>13</v>
      </c>
      <c r="D77" s="50">
        <v>6.7692307692307692</v>
      </c>
      <c r="E77">
        <v>88</v>
      </c>
      <c r="G77" s="158"/>
    </row>
    <row r="78" spans="1:7" x14ac:dyDescent="0.2">
      <c r="A78" t="s">
        <v>2</v>
      </c>
      <c r="B78">
        <v>3</v>
      </c>
      <c r="C78">
        <v>12</v>
      </c>
      <c r="D78" s="50">
        <v>6.833333333333333</v>
      </c>
      <c r="E78">
        <v>82</v>
      </c>
      <c r="G78" s="158"/>
    </row>
    <row r="79" spans="1:7" x14ac:dyDescent="0.2">
      <c r="A79" t="s">
        <v>1</v>
      </c>
      <c r="B79">
        <v>4</v>
      </c>
      <c r="C79">
        <v>11</v>
      </c>
      <c r="D79" s="50">
        <v>6.9545454545454541</v>
      </c>
      <c r="E79">
        <v>76.5</v>
      </c>
      <c r="G79" s="158"/>
    </row>
    <row r="80" spans="1:7" x14ac:dyDescent="0.2">
      <c r="A80" t="s">
        <v>101</v>
      </c>
      <c r="B80">
        <v>5</v>
      </c>
      <c r="C80">
        <v>11</v>
      </c>
      <c r="D80" s="50">
        <v>6.7272727272727275</v>
      </c>
      <c r="E80">
        <v>74</v>
      </c>
      <c r="G80" s="158"/>
    </row>
    <row r="81" spans="1:7" x14ac:dyDescent="0.2">
      <c r="A81" t="s">
        <v>10</v>
      </c>
      <c r="B81">
        <v>6</v>
      </c>
      <c r="C81">
        <v>7</v>
      </c>
      <c r="D81" s="50">
        <v>6.4285714285714288</v>
      </c>
      <c r="E81">
        <v>45</v>
      </c>
      <c r="G81" s="158"/>
    </row>
    <row r="82" spans="1:7" x14ac:dyDescent="0.2">
      <c r="A82" t="s">
        <v>4</v>
      </c>
      <c r="B82">
        <v>7</v>
      </c>
      <c r="C82">
        <v>5</v>
      </c>
      <c r="D82" s="50">
        <v>7.1</v>
      </c>
      <c r="E82">
        <v>35.5</v>
      </c>
      <c r="G82" s="158"/>
    </row>
    <row r="83" spans="1:7" x14ac:dyDescent="0.2">
      <c r="A83" t="s">
        <v>22</v>
      </c>
      <c r="B83">
        <v>8</v>
      </c>
      <c r="C83">
        <v>2</v>
      </c>
      <c r="D83" s="50">
        <v>10</v>
      </c>
      <c r="E83">
        <v>20</v>
      </c>
      <c r="G83" s="158"/>
    </row>
    <row r="84" spans="1:7" x14ac:dyDescent="0.2">
      <c r="A84" t="s">
        <v>100</v>
      </c>
      <c r="B84">
        <v>9</v>
      </c>
      <c r="C84">
        <v>3</v>
      </c>
      <c r="D84" s="50">
        <v>2.6666666666666665</v>
      </c>
      <c r="E84">
        <v>8</v>
      </c>
      <c r="G84" s="158"/>
    </row>
    <row r="85" spans="1:7" x14ac:dyDescent="0.2">
      <c r="D85" s="50"/>
      <c r="G85" s="51"/>
    </row>
    <row r="86" spans="1:7" x14ac:dyDescent="0.2">
      <c r="D86" s="50"/>
      <c r="G86" s="51"/>
    </row>
    <row r="87" spans="1:7" x14ac:dyDescent="0.2">
      <c r="D87" s="50"/>
      <c r="G87" s="51"/>
    </row>
    <row r="88" spans="1:7" x14ac:dyDescent="0.2">
      <c r="A88" t="s">
        <v>5</v>
      </c>
      <c r="B88">
        <v>1</v>
      </c>
      <c r="C88">
        <v>12</v>
      </c>
      <c r="D88" s="50">
        <v>8.0833333333333339</v>
      </c>
      <c r="E88">
        <v>97</v>
      </c>
      <c r="G88" s="158" t="s">
        <v>123</v>
      </c>
    </row>
    <row r="89" spans="1:7" x14ac:dyDescent="0.2">
      <c r="A89" t="s">
        <v>6</v>
      </c>
      <c r="B89">
        <v>2</v>
      </c>
      <c r="C89">
        <v>10</v>
      </c>
      <c r="D89" s="50">
        <v>9.5</v>
      </c>
      <c r="E89">
        <v>95</v>
      </c>
      <c r="G89" s="158"/>
    </row>
    <row r="90" spans="1:7" x14ac:dyDescent="0.2">
      <c r="A90" t="s">
        <v>101</v>
      </c>
      <c r="B90">
        <v>3</v>
      </c>
      <c r="C90">
        <v>13</v>
      </c>
      <c r="D90" s="50">
        <v>6.7692307692307692</v>
      </c>
      <c r="E90">
        <v>88</v>
      </c>
      <c r="G90" s="158"/>
    </row>
    <row r="91" spans="1:7" x14ac:dyDescent="0.2">
      <c r="A91" t="s">
        <v>2</v>
      </c>
      <c r="B91">
        <v>4</v>
      </c>
      <c r="C91">
        <v>10</v>
      </c>
      <c r="D91" s="50">
        <v>8</v>
      </c>
      <c r="E91">
        <v>80</v>
      </c>
      <c r="G91" s="158"/>
    </row>
    <row r="92" spans="1:7" x14ac:dyDescent="0.2">
      <c r="A92" t="s">
        <v>1</v>
      </c>
      <c r="B92">
        <v>5</v>
      </c>
      <c r="C92">
        <v>9</v>
      </c>
      <c r="D92" s="50">
        <v>5.7777777777777777</v>
      </c>
      <c r="E92">
        <v>52</v>
      </c>
      <c r="G92" s="158"/>
    </row>
    <row r="93" spans="1:7" x14ac:dyDescent="0.2">
      <c r="A93" t="s">
        <v>10</v>
      </c>
      <c r="B93">
        <v>6</v>
      </c>
      <c r="C93">
        <v>9</v>
      </c>
      <c r="D93" s="50">
        <v>5.5555555555555554</v>
      </c>
      <c r="E93">
        <v>50</v>
      </c>
      <c r="G93" s="158"/>
    </row>
    <row r="94" spans="1:7" x14ac:dyDescent="0.2">
      <c r="A94" s="63" t="s">
        <v>115</v>
      </c>
      <c r="B94">
        <v>7</v>
      </c>
      <c r="C94">
        <v>4</v>
      </c>
      <c r="D94" s="50">
        <v>5.5</v>
      </c>
      <c r="E94">
        <v>22</v>
      </c>
      <c r="G94" s="158"/>
    </row>
    <row r="95" spans="1:7" x14ac:dyDescent="0.2">
      <c r="A95" t="s">
        <v>114</v>
      </c>
      <c r="B95">
        <v>8</v>
      </c>
      <c r="C95">
        <v>2</v>
      </c>
      <c r="D95" s="50">
        <v>3</v>
      </c>
      <c r="E95">
        <v>6</v>
      </c>
      <c r="G95" s="158"/>
    </row>
    <row r="96" spans="1:7" x14ac:dyDescent="0.2">
      <c r="A96" t="s">
        <v>22</v>
      </c>
      <c r="B96">
        <v>9</v>
      </c>
      <c r="C96">
        <v>0</v>
      </c>
      <c r="D96" s="50"/>
      <c r="E96">
        <v>0</v>
      </c>
      <c r="G96" s="158"/>
    </row>
    <row r="100" spans="1:7" x14ac:dyDescent="0.2">
      <c r="A100" t="s">
        <v>6</v>
      </c>
      <c r="B100">
        <v>1</v>
      </c>
      <c r="C100">
        <v>12</v>
      </c>
      <c r="D100" s="50">
        <v>10.25</v>
      </c>
      <c r="E100">
        <v>123</v>
      </c>
      <c r="G100" s="157" t="s">
        <v>139</v>
      </c>
    </row>
    <row r="101" spans="1:7" x14ac:dyDescent="0.2">
      <c r="A101" t="s">
        <v>2</v>
      </c>
      <c r="B101">
        <v>2</v>
      </c>
      <c r="C101">
        <v>13</v>
      </c>
      <c r="D101" s="50">
        <v>8.115384615384615</v>
      </c>
      <c r="E101">
        <v>105.5</v>
      </c>
      <c r="G101" s="158"/>
    </row>
    <row r="102" spans="1:7" x14ac:dyDescent="0.2">
      <c r="A102" t="s">
        <v>138</v>
      </c>
      <c r="B102">
        <v>3</v>
      </c>
      <c r="C102">
        <v>12</v>
      </c>
      <c r="D102" s="50">
        <v>5.916666666666667</v>
      </c>
      <c r="E102">
        <v>71</v>
      </c>
      <c r="G102" s="158"/>
    </row>
    <row r="103" spans="1:7" x14ac:dyDescent="0.2">
      <c r="A103" t="s">
        <v>101</v>
      </c>
      <c r="B103">
        <v>4</v>
      </c>
      <c r="C103">
        <v>10</v>
      </c>
      <c r="D103" s="50">
        <v>6.4</v>
      </c>
      <c r="E103">
        <v>64</v>
      </c>
      <c r="G103" s="158"/>
    </row>
    <row r="104" spans="1:7" x14ac:dyDescent="0.2">
      <c r="A104" t="s">
        <v>5</v>
      </c>
      <c r="B104">
        <v>5</v>
      </c>
      <c r="C104">
        <v>11</v>
      </c>
      <c r="D104" s="50">
        <v>5.2727272727272725</v>
      </c>
      <c r="E104">
        <v>58</v>
      </c>
      <c r="G104" s="158"/>
    </row>
    <row r="105" spans="1:7" x14ac:dyDescent="0.2">
      <c r="A105" t="s">
        <v>1</v>
      </c>
      <c r="B105">
        <v>6</v>
      </c>
      <c r="C105">
        <v>9</v>
      </c>
      <c r="D105" s="50">
        <v>5.9444444444444446</v>
      </c>
      <c r="E105">
        <v>53.5</v>
      </c>
      <c r="G105" s="158"/>
    </row>
    <row r="106" spans="1:7" x14ac:dyDescent="0.2">
      <c r="A106" t="s">
        <v>10</v>
      </c>
      <c r="B106">
        <v>7</v>
      </c>
      <c r="C106">
        <v>4</v>
      </c>
      <c r="D106" s="50">
        <v>5</v>
      </c>
      <c r="E106">
        <v>20</v>
      </c>
      <c r="G106" s="158"/>
    </row>
    <row r="107" spans="1:7" x14ac:dyDescent="0.2">
      <c r="A107" s="63" t="s">
        <v>115</v>
      </c>
      <c r="B107">
        <v>8</v>
      </c>
      <c r="C107">
        <v>4</v>
      </c>
      <c r="D107" s="50">
        <v>4</v>
      </c>
      <c r="E107">
        <v>16</v>
      </c>
      <c r="G107" s="158"/>
    </row>
    <row r="108" spans="1:7" x14ac:dyDescent="0.2">
      <c r="A108" t="s">
        <v>22</v>
      </c>
      <c r="B108">
        <v>9</v>
      </c>
      <c r="C108">
        <v>0</v>
      </c>
      <c r="D108" s="50" t="e">
        <v>#DIV/0!</v>
      </c>
      <c r="E108">
        <v>0</v>
      </c>
      <c r="G108" s="158"/>
    </row>
    <row r="112" spans="1:7" ht="12.75" customHeight="1" x14ac:dyDescent="0.2">
      <c r="A112" t="s">
        <v>6</v>
      </c>
      <c r="B112">
        <v>1</v>
      </c>
      <c r="C112">
        <v>12</v>
      </c>
      <c r="D112" s="50">
        <v>9.4166666666666661</v>
      </c>
      <c r="E112">
        <v>113</v>
      </c>
      <c r="G112" s="157" t="s">
        <v>153</v>
      </c>
    </row>
    <row r="113" spans="1:7" x14ac:dyDescent="0.2">
      <c r="A113" t="s">
        <v>2</v>
      </c>
      <c r="B113">
        <v>2</v>
      </c>
      <c r="C113">
        <v>12</v>
      </c>
      <c r="D113" s="50">
        <v>8.4166666666666661</v>
      </c>
      <c r="E113">
        <v>101</v>
      </c>
      <c r="G113" s="157"/>
    </row>
    <row r="114" spans="1:7" x14ac:dyDescent="0.2">
      <c r="A114" t="s">
        <v>5</v>
      </c>
      <c r="B114">
        <v>3</v>
      </c>
      <c r="C114">
        <v>13</v>
      </c>
      <c r="D114" s="50">
        <v>6.1538461538461542</v>
      </c>
      <c r="E114">
        <v>80</v>
      </c>
      <c r="G114" s="157"/>
    </row>
    <row r="115" spans="1:7" x14ac:dyDescent="0.2">
      <c r="A115" t="s">
        <v>101</v>
      </c>
      <c r="B115">
        <v>4</v>
      </c>
      <c r="C115">
        <v>12</v>
      </c>
      <c r="D115" s="50">
        <v>6.416666666666667</v>
      </c>
      <c r="E115">
        <v>77</v>
      </c>
      <c r="G115" s="157"/>
    </row>
    <row r="116" spans="1:7" x14ac:dyDescent="0.2">
      <c r="A116" t="s">
        <v>1</v>
      </c>
      <c r="B116">
        <v>5</v>
      </c>
      <c r="C116">
        <v>10</v>
      </c>
      <c r="D116" s="50">
        <v>5.7</v>
      </c>
      <c r="E116">
        <v>57</v>
      </c>
      <c r="G116" s="157"/>
    </row>
    <row r="117" spans="1:7" x14ac:dyDescent="0.2">
      <c r="A117" t="s">
        <v>138</v>
      </c>
      <c r="B117">
        <v>6</v>
      </c>
      <c r="C117">
        <v>8</v>
      </c>
      <c r="D117" s="50">
        <v>5.5</v>
      </c>
      <c r="E117">
        <v>44</v>
      </c>
      <c r="G117" s="157"/>
    </row>
    <row r="118" spans="1:7" x14ac:dyDescent="0.2">
      <c r="A118" s="63" t="s">
        <v>115</v>
      </c>
      <c r="B118">
        <v>7</v>
      </c>
      <c r="C118">
        <v>3</v>
      </c>
      <c r="D118" s="50">
        <v>7.666666666666667</v>
      </c>
      <c r="E118">
        <v>23</v>
      </c>
      <c r="G118" s="157"/>
    </row>
    <row r="119" spans="1:7" x14ac:dyDescent="0.2">
      <c r="A119" t="s">
        <v>10</v>
      </c>
      <c r="B119">
        <v>8</v>
      </c>
      <c r="C119">
        <v>2</v>
      </c>
      <c r="D119" s="50">
        <v>5</v>
      </c>
      <c r="E119">
        <v>10</v>
      </c>
      <c r="G119" s="157"/>
    </row>
    <row r="120" spans="1:7" x14ac:dyDescent="0.2">
      <c r="A120" t="s">
        <v>114</v>
      </c>
      <c r="B120">
        <v>9</v>
      </c>
      <c r="C120">
        <v>1</v>
      </c>
      <c r="D120" s="50">
        <v>4</v>
      </c>
      <c r="E120">
        <v>4</v>
      </c>
      <c r="G120" s="157"/>
    </row>
    <row r="121" spans="1:7" x14ac:dyDescent="0.2">
      <c r="A121" t="s">
        <v>22</v>
      </c>
      <c r="B121">
        <v>10</v>
      </c>
      <c r="C121">
        <v>0</v>
      </c>
      <c r="D121" t="e">
        <v>#DIV/0!</v>
      </c>
      <c r="E121">
        <v>0</v>
      </c>
      <c r="G121" s="157"/>
    </row>
    <row r="125" spans="1:7" ht="12.75" customHeight="1" x14ac:dyDescent="0.2">
      <c r="A125" t="s">
        <v>2</v>
      </c>
      <c r="B125">
        <v>1</v>
      </c>
      <c r="C125">
        <v>12</v>
      </c>
      <c r="D125" s="50">
        <v>7.833333333333333</v>
      </c>
      <c r="E125">
        <v>94</v>
      </c>
      <c r="G125" s="157" t="s">
        <v>167</v>
      </c>
    </row>
    <row r="126" spans="1:7" x14ac:dyDescent="0.2">
      <c r="A126" t="s">
        <v>6</v>
      </c>
      <c r="B126">
        <v>2</v>
      </c>
      <c r="C126">
        <v>13</v>
      </c>
      <c r="D126" s="50">
        <v>6.7692307692307692</v>
      </c>
      <c r="E126">
        <v>88</v>
      </c>
      <c r="G126" s="157"/>
    </row>
    <row r="127" spans="1:7" x14ac:dyDescent="0.2">
      <c r="A127" t="s">
        <v>5</v>
      </c>
      <c r="B127">
        <v>2</v>
      </c>
      <c r="C127">
        <v>12</v>
      </c>
      <c r="D127" s="50">
        <v>7.333333333333333</v>
      </c>
      <c r="E127">
        <v>88</v>
      </c>
      <c r="G127" s="157"/>
    </row>
    <row r="128" spans="1:7" x14ac:dyDescent="0.2">
      <c r="A128" t="s">
        <v>101</v>
      </c>
      <c r="B128">
        <v>4</v>
      </c>
      <c r="C128">
        <v>12</v>
      </c>
      <c r="D128" s="50">
        <v>6.25</v>
      </c>
      <c r="E128">
        <v>75</v>
      </c>
      <c r="G128" s="157"/>
    </row>
    <row r="129" spans="1:7" x14ac:dyDescent="0.2">
      <c r="A129" t="s">
        <v>1</v>
      </c>
      <c r="B129">
        <v>5</v>
      </c>
      <c r="C129">
        <v>10</v>
      </c>
      <c r="D129" s="50">
        <v>6.7</v>
      </c>
      <c r="E129">
        <v>67</v>
      </c>
      <c r="G129" s="157"/>
    </row>
    <row r="130" spans="1:7" x14ac:dyDescent="0.2">
      <c r="A130" t="s">
        <v>138</v>
      </c>
      <c r="B130">
        <v>6</v>
      </c>
      <c r="C130">
        <v>4</v>
      </c>
      <c r="D130" s="50">
        <v>4.75</v>
      </c>
      <c r="E130">
        <v>19</v>
      </c>
      <c r="G130" s="157"/>
    </row>
    <row r="131" spans="1:7" x14ac:dyDescent="0.2">
      <c r="A131" t="s">
        <v>114</v>
      </c>
      <c r="B131">
        <v>7</v>
      </c>
      <c r="C131">
        <v>2</v>
      </c>
      <c r="D131" s="50">
        <v>8</v>
      </c>
      <c r="E131">
        <v>16</v>
      </c>
      <c r="G131" s="157"/>
    </row>
    <row r="132" spans="1:7" x14ac:dyDescent="0.2">
      <c r="A132" t="s">
        <v>115</v>
      </c>
      <c r="B132">
        <v>8</v>
      </c>
      <c r="C132">
        <v>1</v>
      </c>
      <c r="D132" s="50">
        <v>7</v>
      </c>
      <c r="E132">
        <v>7</v>
      </c>
      <c r="G132" s="157"/>
    </row>
    <row r="133" spans="1:7" x14ac:dyDescent="0.2">
      <c r="G133" s="99"/>
    </row>
    <row r="134" spans="1:7" x14ac:dyDescent="0.2">
      <c r="G134" s="99"/>
    </row>
    <row r="136" spans="1:7" x14ac:dyDescent="0.2">
      <c r="A136" t="s">
        <v>5</v>
      </c>
      <c r="B136">
        <v>1</v>
      </c>
      <c r="C136">
        <v>12</v>
      </c>
      <c r="D136" s="104">
        <v>8.8333333333333339</v>
      </c>
      <c r="E136">
        <v>106</v>
      </c>
      <c r="G136" s="157" t="s">
        <v>189</v>
      </c>
    </row>
    <row r="137" spans="1:7" x14ac:dyDescent="0.2">
      <c r="A137" t="s">
        <v>2</v>
      </c>
      <c r="B137">
        <v>2</v>
      </c>
      <c r="C137">
        <v>11</v>
      </c>
      <c r="D137" s="104">
        <v>9</v>
      </c>
      <c r="E137">
        <v>99</v>
      </c>
      <c r="G137" s="157"/>
    </row>
    <row r="138" spans="1:7" x14ac:dyDescent="0.2">
      <c r="A138" t="s">
        <v>6</v>
      </c>
      <c r="B138">
        <v>4</v>
      </c>
      <c r="C138">
        <v>11</v>
      </c>
      <c r="D138" s="104">
        <v>7</v>
      </c>
      <c r="E138">
        <v>77</v>
      </c>
      <c r="G138" s="157"/>
    </row>
    <row r="139" spans="1:7" x14ac:dyDescent="0.2">
      <c r="A139" t="s">
        <v>101</v>
      </c>
      <c r="B139">
        <v>3</v>
      </c>
      <c r="C139">
        <v>11</v>
      </c>
      <c r="D139" s="104">
        <v>6.8181818181818183</v>
      </c>
      <c r="E139">
        <v>75</v>
      </c>
      <c r="G139" s="157"/>
    </row>
    <row r="140" spans="1:7" x14ac:dyDescent="0.2">
      <c r="A140" t="s">
        <v>1</v>
      </c>
      <c r="B140">
        <v>5</v>
      </c>
      <c r="C140">
        <v>10</v>
      </c>
      <c r="D140" s="104">
        <v>6</v>
      </c>
      <c r="E140">
        <v>60</v>
      </c>
      <c r="G140" s="157"/>
    </row>
    <row r="141" spans="1:7" x14ac:dyDescent="0.2">
      <c r="A141" t="s">
        <v>190</v>
      </c>
      <c r="B141">
        <v>6</v>
      </c>
      <c r="C141">
        <v>4</v>
      </c>
      <c r="D141" s="104">
        <v>4</v>
      </c>
      <c r="E141">
        <v>16</v>
      </c>
      <c r="G141" s="157"/>
    </row>
    <row r="142" spans="1:7" x14ac:dyDescent="0.2">
      <c r="A142" t="s">
        <v>207</v>
      </c>
      <c r="B142">
        <v>7</v>
      </c>
      <c r="C142">
        <v>1</v>
      </c>
      <c r="D142" s="104">
        <v>8</v>
      </c>
      <c r="E142">
        <v>8</v>
      </c>
      <c r="G142" s="157"/>
    </row>
    <row r="143" spans="1:7" x14ac:dyDescent="0.2">
      <c r="A143" t="s">
        <v>181</v>
      </c>
      <c r="B143">
        <v>8</v>
      </c>
      <c r="C143">
        <v>0</v>
      </c>
      <c r="D143" s="104" t="e">
        <v>#DIV/0!</v>
      </c>
      <c r="E143">
        <v>0</v>
      </c>
      <c r="G143" s="157"/>
    </row>
    <row r="147" spans="1:7" x14ac:dyDescent="0.2">
      <c r="A147" t="s">
        <v>5</v>
      </c>
      <c r="B147">
        <v>1</v>
      </c>
      <c r="C147">
        <v>13</v>
      </c>
      <c r="D147" s="104">
        <v>9.384615384615385</v>
      </c>
      <c r="E147">
        <v>122</v>
      </c>
      <c r="G147" s="157" t="s">
        <v>206</v>
      </c>
    </row>
    <row r="148" spans="1:7" x14ac:dyDescent="0.2">
      <c r="A148" t="s">
        <v>101</v>
      </c>
      <c r="B148">
        <v>2</v>
      </c>
      <c r="C148">
        <v>13</v>
      </c>
      <c r="D148" s="104">
        <v>7.4615384615384617</v>
      </c>
      <c r="E148">
        <v>97</v>
      </c>
      <c r="G148" s="157"/>
    </row>
    <row r="149" spans="1:7" x14ac:dyDescent="0.2">
      <c r="A149" t="s">
        <v>1</v>
      </c>
      <c r="B149">
        <v>3</v>
      </c>
      <c r="C149">
        <v>13</v>
      </c>
      <c r="D149" s="104">
        <v>7.3076923076923075</v>
      </c>
      <c r="E149">
        <v>95</v>
      </c>
      <c r="G149" s="157"/>
    </row>
    <row r="150" spans="1:7" x14ac:dyDescent="0.2">
      <c r="A150" t="s">
        <v>190</v>
      </c>
      <c r="B150">
        <v>4</v>
      </c>
      <c r="C150">
        <v>10</v>
      </c>
      <c r="D150" s="104">
        <v>6.2</v>
      </c>
      <c r="E150">
        <v>62</v>
      </c>
      <c r="G150" s="157"/>
    </row>
    <row r="151" spans="1:7" x14ac:dyDescent="0.2">
      <c r="A151" t="s">
        <v>6</v>
      </c>
      <c r="B151">
        <v>5</v>
      </c>
      <c r="C151">
        <v>7</v>
      </c>
      <c r="D151" s="104">
        <v>6.4285714285714288</v>
      </c>
      <c r="E151">
        <v>45</v>
      </c>
      <c r="G151" s="157"/>
    </row>
    <row r="152" spans="1:7" x14ac:dyDescent="0.2">
      <c r="A152" t="s">
        <v>207</v>
      </c>
      <c r="B152">
        <v>6</v>
      </c>
      <c r="C152">
        <v>5</v>
      </c>
      <c r="D152" s="104">
        <v>6</v>
      </c>
      <c r="E152">
        <v>30</v>
      </c>
      <c r="G152" s="157"/>
    </row>
    <row r="153" spans="1:7" x14ac:dyDescent="0.2">
      <c r="A153" t="s">
        <v>205</v>
      </c>
      <c r="B153">
        <v>6</v>
      </c>
      <c r="C153">
        <v>1</v>
      </c>
      <c r="D153" s="104">
        <v>4</v>
      </c>
      <c r="E153">
        <v>4</v>
      </c>
      <c r="G153" s="157"/>
    </row>
    <row r="154" spans="1:7" x14ac:dyDescent="0.2">
      <c r="A154" t="s">
        <v>181</v>
      </c>
      <c r="B154">
        <v>6</v>
      </c>
      <c r="C154">
        <v>0</v>
      </c>
      <c r="D154" s="104" t="e">
        <v>#DIV/0!</v>
      </c>
      <c r="E154">
        <v>0</v>
      </c>
      <c r="G154" s="157"/>
    </row>
    <row r="158" spans="1:7" ht="12.75" customHeight="1" x14ac:dyDescent="0.2">
      <c r="A158" t="s">
        <v>5</v>
      </c>
      <c r="B158">
        <v>1</v>
      </c>
      <c r="C158">
        <v>16</v>
      </c>
      <c r="D158" s="50">
        <v>16.222222222222221</v>
      </c>
      <c r="E158">
        <v>146</v>
      </c>
      <c r="G158" s="157" t="s">
        <v>253</v>
      </c>
    </row>
    <row r="159" spans="1:7" x14ac:dyDescent="0.2">
      <c r="A159" t="s">
        <v>101</v>
      </c>
      <c r="B159">
        <v>2</v>
      </c>
      <c r="C159">
        <v>16</v>
      </c>
      <c r="D159" s="50">
        <v>13.666666666666666</v>
      </c>
      <c r="E159">
        <v>123</v>
      </c>
      <c r="G159" s="157"/>
    </row>
    <row r="160" spans="1:7" x14ac:dyDescent="0.2">
      <c r="A160" t="s">
        <v>207</v>
      </c>
      <c r="B160">
        <v>3</v>
      </c>
      <c r="C160">
        <v>16</v>
      </c>
      <c r="D160" s="50">
        <v>11.888888888888889</v>
      </c>
      <c r="E160">
        <v>107</v>
      </c>
      <c r="G160" s="157"/>
    </row>
    <row r="161" spans="1:7" x14ac:dyDescent="0.2">
      <c r="A161" t="s">
        <v>1</v>
      </c>
      <c r="B161">
        <v>4</v>
      </c>
      <c r="C161">
        <v>15</v>
      </c>
      <c r="D161" s="50">
        <v>10.444444444444445</v>
      </c>
      <c r="E161">
        <v>94</v>
      </c>
      <c r="G161" s="157"/>
    </row>
    <row r="162" spans="1:7" x14ac:dyDescent="0.2">
      <c r="A162" t="s">
        <v>190</v>
      </c>
      <c r="B162">
        <v>5</v>
      </c>
      <c r="C162">
        <v>13</v>
      </c>
      <c r="D162" s="50">
        <v>8</v>
      </c>
      <c r="E162">
        <v>64</v>
      </c>
      <c r="G162" s="157"/>
    </row>
    <row r="163" spans="1:7" x14ac:dyDescent="0.2">
      <c r="A163" t="s">
        <v>252</v>
      </c>
      <c r="B163">
        <v>6</v>
      </c>
      <c r="C163">
        <v>2</v>
      </c>
      <c r="D163" s="50">
        <v>11</v>
      </c>
      <c r="E163">
        <v>22</v>
      </c>
      <c r="G163" s="157"/>
    </row>
    <row r="164" spans="1:7" x14ac:dyDescent="0.2">
      <c r="A164" t="s">
        <v>219</v>
      </c>
      <c r="B164">
        <v>7</v>
      </c>
      <c r="C164">
        <v>2</v>
      </c>
      <c r="D164" s="50">
        <v>10</v>
      </c>
      <c r="E164">
        <v>20</v>
      </c>
      <c r="G164" s="157"/>
    </row>
    <row r="165" spans="1:7" x14ac:dyDescent="0.2">
      <c r="G165" s="99"/>
    </row>
    <row r="168" spans="1:7" x14ac:dyDescent="0.2">
      <c r="A168" t="s">
        <v>101</v>
      </c>
      <c r="B168">
        <v>1</v>
      </c>
      <c r="C168">
        <v>11</v>
      </c>
      <c r="D168" s="50">
        <v>9.5399999999999991</v>
      </c>
      <c r="E168">
        <v>114.5</v>
      </c>
      <c r="G168" s="157" t="s">
        <v>258</v>
      </c>
    </row>
    <row r="169" spans="1:7" x14ac:dyDescent="0.2">
      <c r="A169" t="s">
        <v>1</v>
      </c>
      <c r="B169">
        <v>2</v>
      </c>
      <c r="C169">
        <v>11</v>
      </c>
      <c r="D169" s="50">
        <v>8.33</v>
      </c>
      <c r="E169">
        <v>100</v>
      </c>
      <c r="G169" s="158"/>
    </row>
    <row r="170" spans="1:7" x14ac:dyDescent="0.2">
      <c r="A170" t="s">
        <v>207</v>
      </c>
      <c r="B170">
        <v>3</v>
      </c>
      <c r="C170">
        <v>11</v>
      </c>
      <c r="D170" s="50">
        <v>6.5</v>
      </c>
      <c r="E170">
        <v>78</v>
      </c>
      <c r="G170" s="158"/>
    </row>
    <row r="171" spans="1:7" x14ac:dyDescent="0.2">
      <c r="A171" t="s">
        <v>5</v>
      </c>
      <c r="B171">
        <v>4</v>
      </c>
      <c r="C171">
        <v>11</v>
      </c>
      <c r="D171" s="50">
        <v>6.17</v>
      </c>
      <c r="E171">
        <v>74</v>
      </c>
      <c r="G171" s="158"/>
    </row>
    <row r="172" spans="1:7" x14ac:dyDescent="0.2">
      <c r="A172" t="s">
        <v>190</v>
      </c>
      <c r="B172">
        <v>5</v>
      </c>
      <c r="C172">
        <v>6</v>
      </c>
      <c r="D172" s="50">
        <v>5.14</v>
      </c>
      <c r="E172">
        <v>36</v>
      </c>
      <c r="G172" s="158"/>
    </row>
    <row r="173" spans="1:7" x14ac:dyDescent="0.2">
      <c r="A173" t="s">
        <v>219</v>
      </c>
      <c r="B173">
        <v>6</v>
      </c>
      <c r="C173">
        <v>3</v>
      </c>
      <c r="D173" s="50">
        <v>7.625</v>
      </c>
      <c r="E173">
        <v>30.5</v>
      </c>
      <c r="G173" s="158"/>
    </row>
    <row r="174" spans="1:7" x14ac:dyDescent="0.2">
      <c r="A174" t="s">
        <v>254</v>
      </c>
      <c r="B174">
        <v>7</v>
      </c>
      <c r="C174">
        <v>2</v>
      </c>
      <c r="D174" s="50">
        <v>3</v>
      </c>
      <c r="E174">
        <v>9</v>
      </c>
      <c r="G174" s="158"/>
    </row>
    <row r="175" spans="1:7" x14ac:dyDescent="0.2">
      <c r="A175" t="s">
        <v>252</v>
      </c>
      <c r="B175">
        <v>8</v>
      </c>
      <c r="C175">
        <v>1</v>
      </c>
      <c r="D175" s="50">
        <v>1.5</v>
      </c>
      <c r="E175">
        <v>3</v>
      </c>
      <c r="G175" s="158"/>
    </row>
    <row r="179" spans="1:7" x14ac:dyDescent="0.2">
      <c r="A179" t="s">
        <v>101</v>
      </c>
      <c r="B179">
        <v>1</v>
      </c>
      <c r="C179">
        <v>11</v>
      </c>
      <c r="D179" s="104">
        <v>8.75</v>
      </c>
      <c r="E179">
        <v>105</v>
      </c>
      <c r="G179" s="157" t="s">
        <v>284</v>
      </c>
    </row>
    <row r="180" spans="1:7" x14ac:dyDescent="0.2">
      <c r="A180" t="s">
        <v>5</v>
      </c>
      <c r="B180">
        <v>2</v>
      </c>
      <c r="C180">
        <v>11</v>
      </c>
      <c r="D180" s="104">
        <v>8.4090909090909083</v>
      </c>
      <c r="E180">
        <v>92.5</v>
      </c>
      <c r="G180" s="158"/>
    </row>
    <row r="181" spans="1:7" x14ac:dyDescent="0.2">
      <c r="A181" t="s">
        <v>1</v>
      </c>
      <c r="B181">
        <v>3</v>
      </c>
      <c r="C181">
        <v>11</v>
      </c>
      <c r="D181" s="104">
        <v>7.4545454545454541</v>
      </c>
      <c r="E181">
        <v>82</v>
      </c>
      <c r="G181" s="158"/>
    </row>
    <row r="182" spans="1:7" x14ac:dyDescent="0.2">
      <c r="A182" t="s">
        <v>190</v>
      </c>
      <c r="B182">
        <v>3</v>
      </c>
      <c r="C182">
        <v>10</v>
      </c>
      <c r="D182" s="104">
        <v>8.1999999999999993</v>
      </c>
      <c r="E182">
        <v>82</v>
      </c>
      <c r="G182" s="158"/>
    </row>
    <row r="183" spans="1:7" x14ac:dyDescent="0.2">
      <c r="A183" t="s">
        <v>207</v>
      </c>
      <c r="B183">
        <v>5</v>
      </c>
      <c r="C183">
        <v>6</v>
      </c>
      <c r="D183" s="104">
        <v>6.7142857142857144</v>
      </c>
      <c r="E183">
        <v>47</v>
      </c>
      <c r="G183" s="158"/>
    </row>
    <row r="184" spans="1:7" x14ac:dyDescent="0.2">
      <c r="A184" t="s">
        <v>219</v>
      </c>
      <c r="B184">
        <v>6</v>
      </c>
      <c r="C184">
        <v>2</v>
      </c>
      <c r="D184" s="104">
        <v>7.25</v>
      </c>
      <c r="E184">
        <v>14.5</v>
      </c>
      <c r="G184" s="158"/>
    </row>
    <row r="185" spans="1:7" x14ac:dyDescent="0.2">
      <c r="A185" t="s">
        <v>254</v>
      </c>
      <c r="B185">
        <v>7</v>
      </c>
      <c r="C185">
        <v>0</v>
      </c>
      <c r="D185" s="104" t="e">
        <v>#DIV/0!</v>
      </c>
      <c r="E185">
        <v>0</v>
      </c>
      <c r="G185" s="158"/>
    </row>
    <row r="186" spans="1:7" x14ac:dyDescent="0.2">
      <c r="A186" t="s">
        <v>252</v>
      </c>
      <c r="B186">
        <v>8</v>
      </c>
      <c r="C186">
        <v>0</v>
      </c>
      <c r="D186" s="104" t="e">
        <v>#DIV/0!</v>
      </c>
      <c r="E186">
        <v>0</v>
      </c>
      <c r="G186" s="158"/>
    </row>
    <row r="190" spans="1:7" x14ac:dyDescent="0.2">
      <c r="A190" t="s">
        <v>101</v>
      </c>
      <c r="B190">
        <v>1</v>
      </c>
      <c r="C190">
        <v>11</v>
      </c>
      <c r="D190">
        <v>8.86</v>
      </c>
      <c r="E190">
        <v>97.5</v>
      </c>
      <c r="G190" s="157" t="s">
        <v>305</v>
      </c>
    </row>
    <row r="191" spans="1:7" x14ac:dyDescent="0.2">
      <c r="A191" t="s">
        <v>5</v>
      </c>
      <c r="B191">
        <v>2</v>
      </c>
      <c r="C191">
        <v>11</v>
      </c>
      <c r="D191">
        <v>8.36</v>
      </c>
      <c r="E191">
        <v>92</v>
      </c>
      <c r="G191" s="158"/>
    </row>
    <row r="192" spans="1:7" x14ac:dyDescent="0.2">
      <c r="A192" t="s">
        <v>1</v>
      </c>
      <c r="B192">
        <v>3</v>
      </c>
      <c r="C192">
        <v>11</v>
      </c>
      <c r="D192">
        <v>7.72</v>
      </c>
      <c r="E192">
        <v>85</v>
      </c>
      <c r="G192" s="158"/>
    </row>
    <row r="193" spans="1:7" x14ac:dyDescent="0.2">
      <c r="A193" t="s">
        <v>190</v>
      </c>
      <c r="B193">
        <v>4</v>
      </c>
      <c r="C193">
        <v>8</v>
      </c>
      <c r="D193">
        <v>5.5</v>
      </c>
      <c r="E193">
        <v>44</v>
      </c>
      <c r="G193" s="158"/>
    </row>
    <row r="194" spans="1:7" x14ac:dyDescent="0.2">
      <c r="A194" t="s">
        <v>219</v>
      </c>
      <c r="B194">
        <v>5</v>
      </c>
      <c r="C194">
        <v>2</v>
      </c>
      <c r="D194">
        <v>13</v>
      </c>
      <c r="E194">
        <v>26</v>
      </c>
      <c r="G194" s="158"/>
    </row>
    <row r="195" spans="1:7" x14ac:dyDescent="0.2">
      <c r="A195" t="s">
        <v>287</v>
      </c>
      <c r="B195">
        <v>6</v>
      </c>
      <c r="C195">
        <v>3</v>
      </c>
      <c r="D195">
        <v>5.5</v>
      </c>
      <c r="E195">
        <v>16.5</v>
      </c>
      <c r="G195" s="158"/>
    </row>
    <row r="196" spans="1:7" x14ac:dyDescent="0.2">
      <c r="A196" t="s">
        <v>207</v>
      </c>
      <c r="B196">
        <v>7</v>
      </c>
      <c r="C196">
        <v>3</v>
      </c>
      <c r="D196">
        <v>5</v>
      </c>
      <c r="E196">
        <v>15</v>
      </c>
      <c r="G196" s="158"/>
    </row>
    <row r="197" spans="1:7" x14ac:dyDescent="0.2">
      <c r="A197" t="s">
        <v>288</v>
      </c>
      <c r="B197">
        <v>7</v>
      </c>
      <c r="C197">
        <v>1</v>
      </c>
      <c r="D197">
        <v>5</v>
      </c>
      <c r="E197">
        <v>5</v>
      </c>
      <c r="G197" s="158"/>
    </row>
  </sheetData>
  <mergeCells count="16">
    <mergeCell ref="G190:G197"/>
    <mergeCell ref="C29:C30"/>
    <mergeCell ref="G55:G61"/>
    <mergeCell ref="G65:G72"/>
    <mergeCell ref="G76:G84"/>
    <mergeCell ref="G125:G132"/>
    <mergeCell ref="G112:G121"/>
    <mergeCell ref="G100:G108"/>
    <mergeCell ref="G88:G96"/>
    <mergeCell ref="G33:G41"/>
    <mergeCell ref="G45:G51"/>
    <mergeCell ref="G179:G186"/>
    <mergeCell ref="G168:G175"/>
    <mergeCell ref="G136:G143"/>
    <mergeCell ref="G147:G154"/>
    <mergeCell ref="G158:G164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E32"/>
  <sheetViews>
    <sheetView workbookViewId="0">
      <pane xSplit="5010" ySplit="2865" topLeftCell="O1" activePane="bottomLeft"/>
      <selection activeCell="E2" sqref="E2:G2"/>
      <selection pane="topRight" activeCell="AD1" sqref="AD1:AE65536"/>
      <selection pane="bottomLeft" activeCell="A6" sqref="A6:E7"/>
      <selection pane="bottomRight" activeCell="AE2" sqref="AE2"/>
    </sheetView>
  </sheetViews>
  <sheetFormatPr baseColWidth="10" defaultRowHeight="12.75" x14ac:dyDescent="0.2"/>
  <cols>
    <col min="2" max="3" width="5.5703125" customWidth="1"/>
    <col min="4" max="7" width="10.7109375" customWidth="1"/>
    <col min="8" max="27" width="9.28515625" customWidth="1"/>
    <col min="28" max="29" width="9.42578125" customWidth="1"/>
    <col min="30" max="31" width="9.28515625" customWidth="1"/>
  </cols>
  <sheetData>
    <row r="1" spans="1:31" ht="26.25" x14ac:dyDescent="0.4">
      <c r="A1" s="16" t="s">
        <v>31</v>
      </c>
    </row>
    <row r="2" spans="1:31" ht="15" x14ac:dyDescent="0.2">
      <c r="A2" s="2" t="s">
        <v>21</v>
      </c>
      <c r="E2" s="126">
        <v>40558</v>
      </c>
      <c r="F2" s="126"/>
      <c r="G2" s="126"/>
      <c r="H2" s="28"/>
      <c r="I2" s="28"/>
    </row>
    <row r="6" spans="1:31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48</v>
      </c>
      <c r="I6" s="117"/>
      <c r="J6" s="118" t="s">
        <v>49</v>
      </c>
      <c r="K6" s="119"/>
      <c r="L6" s="116" t="s">
        <v>50</v>
      </c>
      <c r="M6" s="117"/>
      <c r="N6" s="118" t="s">
        <v>51</v>
      </c>
      <c r="O6" s="119"/>
      <c r="P6" s="116" t="s">
        <v>52</v>
      </c>
      <c r="Q6" s="117"/>
      <c r="R6" s="118" t="s">
        <v>53</v>
      </c>
      <c r="S6" s="119"/>
      <c r="T6" s="116" t="s">
        <v>54</v>
      </c>
      <c r="U6" s="117"/>
      <c r="V6" s="122" t="s">
        <v>56</v>
      </c>
      <c r="W6" s="119"/>
      <c r="X6" s="123" t="s">
        <v>55</v>
      </c>
      <c r="Y6" s="117"/>
      <c r="Z6" s="118" t="s">
        <v>57</v>
      </c>
      <c r="AA6" s="119"/>
      <c r="AB6" s="116" t="s">
        <v>58</v>
      </c>
      <c r="AC6" s="117"/>
      <c r="AD6" s="118" t="s">
        <v>59</v>
      </c>
      <c r="AE6" s="119"/>
    </row>
    <row r="7" spans="1:31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9" t="s">
        <v>8</v>
      </c>
      <c r="K7" s="10" t="s">
        <v>9</v>
      </c>
      <c r="L7" s="7" t="s">
        <v>8</v>
      </c>
      <c r="M7" s="8" t="s">
        <v>9</v>
      </c>
      <c r="N7" s="9" t="s">
        <v>8</v>
      </c>
      <c r="O7" s="10" t="s">
        <v>9</v>
      </c>
      <c r="P7" s="7" t="s">
        <v>8</v>
      </c>
      <c r="Q7" s="8" t="s">
        <v>9</v>
      </c>
      <c r="R7" s="9" t="s">
        <v>8</v>
      </c>
      <c r="S7" s="10" t="s">
        <v>9</v>
      </c>
      <c r="T7" s="7" t="s">
        <v>8</v>
      </c>
      <c r="U7" s="8" t="s">
        <v>9</v>
      </c>
      <c r="V7" s="9" t="s">
        <v>8</v>
      </c>
      <c r="W7" s="10" t="s">
        <v>9</v>
      </c>
      <c r="X7" s="7" t="s">
        <v>8</v>
      </c>
      <c r="Y7" s="8" t="s">
        <v>9</v>
      </c>
      <c r="Z7" s="9" t="s">
        <v>8</v>
      </c>
      <c r="AA7" s="10" t="s">
        <v>9</v>
      </c>
      <c r="AB7" s="7" t="s">
        <v>8</v>
      </c>
      <c r="AC7" s="8" t="s">
        <v>9</v>
      </c>
      <c r="AD7" s="9" t="s">
        <v>8</v>
      </c>
      <c r="AE7" s="10" t="s">
        <v>9</v>
      </c>
    </row>
    <row r="8" spans="1:31" ht="6" customHeight="1" x14ac:dyDescent="0.2">
      <c r="H8" s="1"/>
      <c r="I8" s="1"/>
      <c r="L8" s="1"/>
      <c r="M8" s="1"/>
      <c r="P8" s="1"/>
      <c r="Q8" s="1"/>
      <c r="T8" s="1"/>
      <c r="U8" s="1"/>
      <c r="X8" s="1"/>
      <c r="Y8" s="1"/>
      <c r="AB8" s="1"/>
      <c r="AC8" s="1"/>
    </row>
    <row r="9" spans="1:31" s="43" customFormat="1" ht="15.75" customHeight="1" x14ac:dyDescent="0.2">
      <c r="A9" s="49" t="s">
        <v>6</v>
      </c>
      <c r="B9" s="33">
        <v>1</v>
      </c>
      <c r="C9" s="34">
        <f>COUNT($H9,$J9,$L9,$N9,$P9,$R9,$T9,$V9,$X9,#REF!,#REF!,#REF!,#REF!,#REF!,#REF!,#REF!,#REF!,#REF!,Z9,#REF!,#REF!,#REF!)</f>
        <v>10</v>
      </c>
      <c r="D9" s="35">
        <f t="shared" ref="D9:D15" si="0">E9/COUNT($H9,$J9,$L9,$N9,$P9,$R9,$T9,$V9,$X9,$Z9,$AB9,$AD9)</f>
        <v>7.416666666666667</v>
      </c>
      <c r="E9" s="36">
        <f t="shared" ref="E9:E15" si="1">SUM($I9+$K9+$M9+$O9+$Q9+$S9+$U9+$W9+$Y9+$AA9+$AC9+$AE9)</f>
        <v>89</v>
      </c>
      <c r="F9" s="37"/>
      <c r="G9" s="38"/>
      <c r="H9" s="39">
        <v>1</v>
      </c>
      <c r="I9" s="40">
        <f t="shared" ref="I9:I15" si="2">IF(H9="",0,VLOOKUP(H9,punkte,4,FALSE))</f>
        <v>10</v>
      </c>
      <c r="J9" s="33">
        <v>4</v>
      </c>
      <c r="K9" s="33">
        <f t="shared" ref="K9:K15" si="3">IF(J9="",0,VLOOKUP(J9,punkte,4,FALSE))</f>
        <v>5</v>
      </c>
      <c r="L9" s="41">
        <v>2</v>
      </c>
      <c r="M9" s="40">
        <f t="shared" ref="M9:M15" si="4">IF(L9="",0,VLOOKUP(L9,punkte,4,FALSE))</f>
        <v>8</v>
      </c>
      <c r="N9" s="42">
        <v>1</v>
      </c>
      <c r="O9" s="33">
        <f t="shared" ref="O9:O15" si="5">IF(N9="",0,VLOOKUP(N9,punkte,4,FALSE))</f>
        <v>10</v>
      </c>
      <c r="P9" s="39">
        <v>1</v>
      </c>
      <c r="Q9" s="40">
        <f t="shared" ref="Q9:Q15" si="6">IF(P9="",0,VLOOKUP(P9,punkte,4,FALSE))</f>
        <v>10</v>
      </c>
      <c r="R9" s="33">
        <v>1</v>
      </c>
      <c r="S9" s="33">
        <f t="shared" ref="S9:S15" si="7">IF(R9="",0,VLOOKUP(R9,punkte,4,FALSE))</f>
        <v>10</v>
      </c>
      <c r="T9" s="41">
        <v>4</v>
      </c>
      <c r="U9" s="40">
        <f t="shared" ref="U9:U15" si="8">IF(T9="",0,VLOOKUP(T9,punkte,4,FALSE))</f>
        <v>5</v>
      </c>
      <c r="V9" s="33">
        <v>2</v>
      </c>
      <c r="W9" s="33">
        <f t="shared" ref="W9:W15" si="9">IF(V9="",0,VLOOKUP(V9,punkte,4,FALSE))</f>
        <v>8</v>
      </c>
      <c r="X9" s="41">
        <v>4</v>
      </c>
      <c r="Y9" s="40">
        <f t="shared" ref="Y9:Y15" si="10">IF(X9="",0,VLOOKUP(X9,punkte,4,FALSE))</f>
        <v>5</v>
      </c>
      <c r="Z9" s="33">
        <v>7</v>
      </c>
      <c r="AA9" s="33">
        <f t="shared" ref="AA9:AA15" si="11">IF(Z9="",0,VLOOKUP(Z9,punkte,4,FALSE))</f>
        <v>2</v>
      </c>
      <c r="AB9" s="41">
        <v>3</v>
      </c>
      <c r="AC9" s="40">
        <f t="shared" ref="AC9:AC15" si="12">IF(AB9="",0,VLOOKUP(AB9,punkte,4,FALSE))</f>
        <v>6</v>
      </c>
      <c r="AD9" s="33">
        <v>1</v>
      </c>
      <c r="AE9" s="33">
        <f t="shared" ref="AE9:AE15" si="13">IF(AD9="",0,VLOOKUP(AD9,punkte,4,FALSE))</f>
        <v>10</v>
      </c>
    </row>
    <row r="10" spans="1:31" s="43" customFormat="1" ht="15.75" customHeight="1" x14ac:dyDescent="0.2">
      <c r="A10" s="38" t="s">
        <v>4</v>
      </c>
      <c r="B10" s="33">
        <v>2</v>
      </c>
      <c r="C10" s="34">
        <f>COUNT($H10,$J10,$L10,$N10,$P10,$R10,$T10,$V10,$X10,#REF!,#REF!,#REF!,#REF!,#REF!,#REF!,#REF!,#REF!,#REF!,Z10,#REF!,#REF!,#REF!)</f>
        <v>9</v>
      </c>
      <c r="D10" s="37">
        <f t="shared" si="0"/>
        <v>7.6363636363636367</v>
      </c>
      <c r="E10" s="38">
        <f t="shared" si="1"/>
        <v>84</v>
      </c>
      <c r="F10" s="37"/>
      <c r="G10" s="38"/>
      <c r="H10" s="40">
        <v>3</v>
      </c>
      <c r="I10" s="40">
        <f t="shared" si="2"/>
        <v>6</v>
      </c>
      <c r="J10" s="42">
        <v>1</v>
      </c>
      <c r="K10" s="33">
        <f t="shared" si="3"/>
        <v>10</v>
      </c>
      <c r="L10" s="40"/>
      <c r="M10" s="40">
        <f t="shared" si="4"/>
        <v>0</v>
      </c>
      <c r="N10" s="33">
        <v>3</v>
      </c>
      <c r="O10" s="33">
        <f t="shared" si="5"/>
        <v>6</v>
      </c>
      <c r="P10" s="40">
        <v>2</v>
      </c>
      <c r="Q10" s="40">
        <f t="shared" si="6"/>
        <v>8</v>
      </c>
      <c r="R10" s="42">
        <v>2</v>
      </c>
      <c r="S10" s="33">
        <f t="shared" si="7"/>
        <v>8</v>
      </c>
      <c r="T10" s="39">
        <v>1</v>
      </c>
      <c r="U10" s="40">
        <f t="shared" si="8"/>
        <v>10</v>
      </c>
      <c r="V10" s="42">
        <v>1</v>
      </c>
      <c r="W10" s="33">
        <f t="shared" si="9"/>
        <v>10</v>
      </c>
      <c r="X10" s="39">
        <v>1</v>
      </c>
      <c r="Y10" s="40">
        <f t="shared" si="10"/>
        <v>10</v>
      </c>
      <c r="Z10" s="38">
        <v>6</v>
      </c>
      <c r="AA10" s="33">
        <f t="shared" si="11"/>
        <v>3</v>
      </c>
      <c r="AB10" s="40">
        <v>2</v>
      </c>
      <c r="AC10" s="40">
        <f t="shared" si="12"/>
        <v>8</v>
      </c>
      <c r="AD10" s="38">
        <v>4</v>
      </c>
      <c r="AE10" s="33">
        <f t="shared" si="13"/>
        <v>5</v>
      </c>
    </row>
    <row r="11" spans="1:31" s="43" customFormat="1" ht="15.75" customHeight="1" x14ac:dyDescent="0.2">
      <c r="A11" s="38" t="s">
        <v>5</v>
      </c>
      <c r="B11" s="33">
        <v>3</v>
      </c>
      <c r="C11" s="34">
        <f>COUNT($H11,$J11,$L11,$N11,$P11,$R11,$T11,$V11,$X11,#REF!,#REF!,#REF!,#REF!,#REF!,#REF!,#REF!,#REF!,#REF!,Z11,#REF!,#REF!,#REF!)</f>
        <v>9</v>
      </c>
      <c r="D11" s="37">
        <f t="shared" si="0"/>
        <v>6.3636363636363633</v>
      </c>
      <c r="E11" s="38">
        <f t="shared" si="1"/>
        <v>70</v>
      </c>
      <c r="F11" s="37"/>
      <c r="G11" s="38"/>
      <c r="H11" s="40">
        <v>2</v>
      </c>
      <c r="I11" s="40">
        <f t="shared" si="2"/>
        <v>8</v>
      </c>
      <c r="J11" s="33">
        <v>6</v>
      </c>
      <c r="K11" s="33">
        <f t="shared" si="3"/>
        <v>3</v>
      </c>
      <c r="L11" s="41">
        <v>3</v>
      </c>
      <c r="M11" s="40">
        <f t="shared" si="4"/>
        <v>6</v>
      </c>
      <c r="N11" s="33">
        <v>2</v>
      </c>
      <c r="O11" s="33">
        <f t="shared" si="5"/>
        <v>8</v>
      </c>
      <c r="P11" s="41">
        <v>7</v>
      </c>
      <c r="Q11" s="40">
        <f t="shared" si="6"/>
        <v>2</v>
      </c>
      <c r="R11" s="33">
        <v>4</v>
      </c>
      <c r="S11" s="33">
        <f t="shared" si="7"/>
        <v>5</v>
      </c>
      <c r="T11" s="41"/>
      <c r="U11" s="40">
        <f t="shared" si="8"/>
        <v>0</v>
      </c>
      <c r="V11" s="38">
        <v>3</v>
      </c>
      <c r="W11" s="33">
        <f t="shared" si="9"/>
        <v>6</v>
      </c>
      <c r="X11" s="41">
        <v>3</v>
      </c>
      <c r="Y11" s="40">
        <f t="shared" si="10"/>
        <v>6</v>
      </c>
      <c r="Z11" s="38">
        <v>2</v>
      </c>
      <c r="AA11" s="33">
        <f t="shared" si="11"/>
        <v>8</v>
      </c>
      <c r="AB11" s="39">
        <v>1</v>
      </c>
      <c r="AC11" s="40">
        <f t="shared" si="12"/>
        <v>10</v>
      </c>
      <c r="AD11" s="38">
        <v>2</v>
      </c>
      <c r="AE11" s="33">
        <f t="shared" si="13"/>
        <v>8</v>
      </c>
    </row>
    <row r="12" spans="1:31" s="43" customFormat="1" ht="15.75" customHeight="1" x14ac:dyDescent="0.2">
      <c r="A12" s="38" t="s">
        <v>1</v>
      </c>
      <c r="B12" s="33">
        <v>4</v>
      </c>
      <c r="C12" s="34">
        <f>COUNT($H12,$J12,$L12,$N12,$P12,$R12,$T12,$V12,$X12,#REF!,#REF!,#REF!,#REF!,#REF!,#REF!,#REF!,#REF!,#REF!,Z12,#REF!,#REF!,#REF!)</f>
        <v>9</v>
      </c>
      <c r="D12" s="37">
        <f t="shared" si="0"/>
        <v>5.5454545454545459</v>
      </c>
      <c r="E12" s="38">
        <f t="shared" si="1"/>
        <v>61</v>
      </c>
      <c r="F12" s="37"/>
      <c r="G12" s="38"/>
      <c r="H12" s="40">
        <v>6</v>
      </c>
      <c r="I12" s="40">
        <f t="shared" si="2"/>
        <v>3</v>
      </c>
      <c r="J12" s="38">
        <v>3</v>
      </c>
      <c r="K12" s="33">
        <f t="shared" si="3"/>
        <v>6</v>
      </c>
      <c r="L12" s="39">
        <v>1</v>
      </c>
      <c r="M12" s="40">
        <f t="shared" si="4"/>
        <v>10</v>
      </c>
      <c r="N12" s="33">
        <v>6</v>
      </c>
      <c r="O12" s="33">
        <f t="shared" si="5"/>
        <v>3</v>
      </c>
      <c r="P12" s="40">
        <v>3</v>
      </c>
      <c r="Q12" s="40">
        <f t="shared" si="6"/>
        <v>6</v>
      </c>
      <c r="R12" s="33">
        <v>3</v>
      </c>
      <c r="S12" s="33">
        <f t="shared" si="7"/>
        <v>6</v>
      </c>
      <c r="T12" s="40">
        <v>3</v>
      </c>
      <c r="U12" s="40">
        <f t="shared" si="8"/>
        <v>6</v>
      </c>
      <c r="V12" s="33">
        <v>5</v>
      </c>
      <c r="W12" s="33">
        <f t="shared" si="9"/>
        <v>4</v>
      </c>
      <c r="X12" s="40"/>
      <c r="Y12" s="40">
        <f t="shared" si="10"/>
        <v>0</v>
      </c>
      <c r="Z12" s="33">
        <v>3</v>
      </c>
      <c r="AA12" s="33">
        <f t="shared" si="11"/>
        <v>6</v>
      </c>
      <c r="AB12" s="40">
        <v>4</v>
      </c>
      <c r="AC12" s="40">
        <f t="shared" si="12"/>
        <v>5</v>
      </c>
      <c r="AD12" s="33">
        <v>3</v>
      </c>
      <c r="AE12" s="33">
        <f t="shared" si="13"/>
        <v>6</v>
      </c>
    </row>
    <row r="13" spans="1:31" s="43" customFormat="1" ht="15.75" customHeight="1" x14ac:dyDescent="0.2">
      <c r="A13" s="33" t="s">
        <v>2</v>
      </c>
      <c r="B13" s="33">
        <v>5</v>
      </c>
      <c r="C13" s="34">
        <f>COUNT($H13,$J13,$L13,$N13,$P13,$R13,$T13,$V13,$X13,#REF!,#REF!,#REF!,#REF!,#REF!,#REF!,#REF!,#REF!,#REF!,Z13,#REF!,#REF!,#REF!)</f>
        <v>9</v>
      </c>
      <c r="D13" s="37">
        <f t="shared" si="0"/>
        <v>5.3</v>
      </c>
      <c r="E13" s="38">
        <f t="shared" si="1"/>
        <v>53</v>
      </c>
      <c r="F13" s="37"/>
      <c r="G13" s="38"/>
      <c r="H13" s="41">
        <v>5</v>
      </c>
      <c r="I13" s="40">
        <f t="shared" si="2"/>
        <v>4</v>
      </c>
      <c r="J13" s="33">
        <v>2</v>
      </c>
      <c r="K13" s="33">
        <f t="shared" si="3"/>
        <v>8</v>
      </c>
      <c r="L13" s="41">
        <v>4</v>
      </c>
      <c r="M13" s="40">
        <f t="shared" si="4"/>
        <v>5</v>
      </c>
      <c r="N13" s="33">
        <v>5</v>
      </c>
      <c r="O13" s="33">
        <f t="shared" si="5"/>
        <v>4</v>
      </c>
      <c r="P13" s="40">
        <v>5</v>
      </c>
      <c r="Q13" s="40">
        <f t="shared" si="6"/>
        <v>4</v>
      </c>
      <c r="R13" s="33"/>
      <c r="S13" s="33">
        <f t="shared" si="7"/>
        <v>0</v>
      </c>
      <c r="T13" s="40">
        <v>2</v>
      </c>
      <c r="U13" s="40">
        <f t="shared" si="8"/>
        <v>8</v>
      </c>
      <c r="V13" s="33">
        <v>6</v>
      </c>
      <c r="W13" s="33">
        <f t="shared" si="9"/>
        <v>3</v>
      </c>
      <c r="X13" s="40">
        <v>2</v>
      </c>
      <c r="Y13" s="40">
        <f t="shared" si="10"/>
        <v>8</v>
      </c>
      <c r="Z13" s="38">
        <v>4</v>
      </c>
      <c r="AA13" s="33">
        <f t="shared" si="11"/>
        <v>5</v>
      </c>
      <c r="AB13" s="40">
        <v>5</v>
      </c>
      <c r="AC13" s="40">
        <f t="shared" si="12"/>
        <v>4</v>
      </c>
      <c r="AD13" s="42"/>
      <c r="AE13" s="33">
        <f t="shared" si="13"/>
        <v>0</v>
      </c>
    </row>
    <row r="14" spans="1:31" s="43" customFormat="1" ht="15.75" customHeight="1" x14ac:dyDescent="0.2">
      <c r="A14" s="38" t="s">
        <v>10</v>
      </c>
      <c r="B14" s="33">
        <v>6</v>
      </c>
      <c r="C14" s="34">
        <f>COUNT($H14,$J14,$L14,$N14,$P14,$R14,$T14,$V14,$X14,#REF!,#REF!,#REF!,#REF!,#REF!,#REF!,#REF!,#REF!,#REF!,Z14,#REF!,#REF!,#REF!)</f>
        <v>6</v>
      </c>
      <c r="D14" s="37">
        <f t="shared" si="0"/>
        <v>5.166666666666667</v>
      </c>
      <c r="E14" s="38">
        <f t="shared" si="1"/>
        <v>31</v>
      </c>
      <c r="F14" s="37"/>
      <c r="G14" s="38"/>
      <c r="H14" s="40">
        <v>4</v>
      </c>
      <c r="I14" s="40">
        <f t="shared" si="2"/>
        <v>5</v>
      </c>
      <c r="J14" s="33">
        <v>7</v>
      </c>
      <c r="K14" s="33">
        <f t="shared" si="3"/>
        <v>2</v>
      </c>
      <c r="L14" s="40">
        <v>5</v>
      </c>
      <c r="M14" s="40">
        <f t="shared" si="4"/>
        <v>4</v>
      </c>
      <c r="N14" s="38">
        <v>4</v>
      </c>
      <c r="O14" s="33">
        <f t="shared" si="5"/>
        <v>5</v>
      </c>
      <c r="P14" s="40">
        <v>4</v>
      </c>
      <c r="Q14" s="40">
        <f t="shared" si="6"/>
        <v>5</v>
      </c>
      <c r="R14" s="38"/>
      <c r="S14" s="33">
        <f t="shared" si="7"/>
        <v>0</v>
      </c>
      <c r="T14" s="40"/>
      <c r="U14" s="40">
        <f t="shared" si="8"/>
        <v>0</v>
      </c>
      <c r="V14" s="38"/>
      <c r="W14" s="33">
        <f t="shared" si="9"/>
        <v>0</v>
      </c>
      <c r="X14" s="40"/>
      <c r="Y14" s="40">
        <f t="shared" si="10"/>
        <v>0</v>
      </c>
      <c r="Z14" s="42">
        <v>1</v>
      </c>
      <c r="AA14" s="33">
        <f t="shared" si="11"/>
        <v>10</v>
      </c>
      <c r="AB14" s="40"/>
      <c r="AC14" s="40">
        <f t="shared" si="12"/>
        <v>0</v>
      </c>
      <c r="AD14" s="38"/>
      <c r="AE14" s="33">
        <f t="shared" si="13"/>
        <v>0</v>
      </c>
    </row>
    <row r="15" spans="1:31" s="43" customFormat="1" ht="15.75" customHeight="1" x14ac:dyDescent="0.2">
      <c r="A15" s="38" t="s">
        <v>22</v>
      </c>
      <c r="B15" s="33">
        <v>7</v>
      </c>
      <c r="C15" s="34">
        <f>COUNT($H15,$J15,$L15,$N15,$P15,$R15,$T15,$V15,$X15,#REF!,#REF!,#REF!,#REF!,#REF!,#REF!,#REF!,#REF!,#REF!,Z15,#REF!,#REF!,#REF!)</f>
        <v>6</v>
      </c>
      <c r="D15" s="37">
        <f t="shared" si="0"/>
        <v>3.6666666666666665</v>
      </c>
      <c r="E15" s="38">
        <f t="shared" si="1"/>
        <v>22</v>
      </c>
      <c r="F15" s="37"/>
      <c r="G15" s="38"/>
      <c r="H15" s="40">
        <v>7</v>
      </c>
      <c r="I15" s="40">
        <f t="shared" si="2"/>
        <v>2</v>
      </c>
      <c r="J15" s="33">
        <v>5</v>
      </c>
      <c r="K15" s="33">
        <f t="shared" si="3"/>
        <v>4</v>
      </c>
      <c r="L15" s="39"/>
      <c r="M15" s="40">
        <f t="shared" si="4"/>
        <v>0</v>
      </c>
      <c r="N15" s="33"/>
      <c r="O15" s="33">
        <f t="shared" si="5"/>
        <v>0</v>
      </c>
      <c r="P15" s="40">
        <v>6</v>
      </c>
      <c r="Q15" s="40">
        <f t="shared" si="6"/>
        <v>3</v>
      </c>
      <c r="R15" s="33">
        <v>5</v>
      </c>
      <c r="S15" s="33">
        <f t="shared" si="7"/>
        <v>4</v>
      </c>
      <c r="T15" s="40"/>
      <c r="U15" s="40">
        <f t="shared" si="8"/>
        <v>0</v>
      </c>
      <c r="V15" s="33">
        <v>4</v>
      </c>
      <c r="W15" s="33">
        <f t="shared" si="9"/>
        <v>5</v>
      </c>
      <c r="X15" s="40"/>
      <c r="Y15" s="40">
        <f t="shared" si="10"/>
        <v>0</v>
      </c>
      <c r="Z15" s="33">
        <v>5</v>
      </c>
      <c r="AA15" s="33">
        <f t="shared" si="11"/>
        <v>4</v>
      </c>
      <c r="AB15" s="40"/>
      <c r="AC15" s="40">
        <f t="shared" si="12"/>
        <v>0</v>
      </c>
      <c r="AD15" s="33"/>
      <c r="AE15" s="33">
        <f t="shared" si="13"/>
        <v>0</v>
      </c>
    </row>
    <row r="17" spans="1:10" ht="15" x14ac:dyDescent="0.2">
      <c r="F17" s="29"/>
      <c r="G17" s="30"/>
    </row>
    <row r="18" spans="1:10" ht="15" x14ac:dyDescent="0.2">
      <c r="F18" s="29"/>
      <c r="G18" s="30"/>
    </row>
    <row r="19" spans="1:10" ht="15" x14ac:dyDescent="0.2">
      <c r="F19" s="29"/>
      <c r="G19" s="30"/>
    </row>
    <row r="20" spans="1:10" ht="15" x14ac:dyDescent="0.2">
      <c r="F20" s="29"/>
      <c r="G20" s="30"/>
    </row>
    <row r="21" spans="1:10" ht="15" x14ac:dyDescent="0.2">
      <c r="F21" s="29"/>
      <c r="G21" s="30"/>
    </row>
    <row r="23" spans="1:10" ht="15" x14ac:dyDescent="0.2">
      <c r="A23" s="2" t="s">
        <v>12</v>
      </c>
      <c r="B23" s="2"/>
      <c r="C23" s="2"/>
      <c r="D23" s="2"/>
      <c r="E23" s="2"/>
      <c r="F23" s="2"/>
      <c r="G23" s="2"/>
      <c r="H23" s="32"/>
      <c r="J23" s="2"/>
    </row>
    <row r="24" spans="1:10" ht="15" x14ac:dyDescent="0.2">
      <c r="A24" s="2">
        <v>1</v>
      </c>
      <c r="B24" s="127" t="s">
        <v>13</v>
      </c>
      <c r="C24" s="127"/>
      <c r="D24" s="2">
        <v>10</v>
      </c>
      <c r="E24" s="2" t="s">
        <v>9</v>
      </c>
      <c r="F24" s="2"/>
      <c r="G24" s="2"/>
      <c r="H24" s="2"/>
      <c r="J24" s="2"/>
    </row>
    <row r="25" spans="1:10" ht="15" x14ac:dyDescent="0.2">
      <c r="A25" s="2">
        <v>2</v>
      </c>
      <c r="B25" s="127" t="s">
        <v>13</v>
      </c>
      <c r="C25" s="127"/>
      <c r="D25" s="2">
        <v>8</v>
      </c>
      <c r="E25" s="2" t="s">
        <v>9</v>
      </c>
      <c r="F25" s="2"/>
      <c r="G25" s="2"/>
      <c r="H25" s="2"/>
      <c r="J25" s="2"/>
    </row>
    <row r="26" spans="1:10" ht="15" x14ac:dyDescent="0.2">
      <c r="A26" s="2">
        <v>3</v>
      </c>
      <c r="B26" s="127" t="s">
        <v>13</v>
      </c>
      <c r="C26" s="127"/>
      <c r="D26" s="2">
        <v>6</v>
      </c>
      <c r="E26" s="2" t="s">
        <v>9</v>
      </c>
      <c r="F26" s="2"/>
      <c r="G26" s="2"/>
    </row>
    <row r="27" spans="1:10" ht="15" x14ac:dyDescent="0.2">
      <c r="A27" s="2">
        <v>4</v>
      </c>
      <c r="B27" s="127" t="s">
        <v>13</v>
      </c>
      <c r="C27" s="127"/>
      <c r="D27" s="2">
        <v>5</v>
      </c>
      <c r="E27" s="2" t="s">
        <v>9</v>
      </c>
      <c r="F27" s="2"/>
      <c r="G27" s="2"/>
    </row>
    <row r="28" spans="1:10" ht="15" x14ac:dyDescent="0.2">
      <c r="A28" s="2">
        <v>5</v>
      </c>
      <c r="B28" s="127" t="s">
        <v>13</v>
      </c>
      <c r="C28" s="127"/>
      <c r="D28" s="2">
        <v>4</v>
      </c>
      <c r="E28" s="2" t="s">
        <v>9</v>
      </c>
      <c r="F28" s="2"/>
      <c r="G28" s="2"/>
    </row>
    <row r="29" spans="1:10" ht="15" x14ac:dyDescent="0.2">
      <c r="A29" s="2">
        <v>6</v>
      </c>
      <c r="B29" s="127" t="s">
        <v>13</v>
      </c>
      <c r="C29" s="127"/>
      <c r="D29" s="2">
        <v>3</v>
      </c>
      <c r="E29" s="2" t="s">
        <v>9</v>
      </c>
      <c r="F29" s="2"/>
      <c r="G29" s="2"/>
    </row>
    <row r="30" spans="1:10" ht="15" x14ac:dyDescent="0.2">
      <c r="A30" s="2">
        <v>7</v>
      </c>
      <c r="B30" s="127" t="s">
        <v>13</v>
      </c>
      <c r="C30" s="127"/>
      <c r="D30" s="2">
        <v>2</v>
      </c>
      <c r="E30" s="2" t="s">
        <v>9</v>
      </c>
      <c r="F30" s="2"/>
      <c r="G30" s="2"/>
    </row>
    <row r="31" spans="1:10" ht="15" x14ac:dyDescent="0.2">
      <c r="A31" s="2">
        <v>8</v>
      </c>
      <c r="B31" s="127" t="s">
        <v>13</v>
      </c>
      <c r="C31" s="127"/>
      <c r="D31" s="2">
        <v>1</v>
      </c>
      <c r="E31" s="2" t="s">
        <v>9</v>
      </c>
      <c r="F31" s="2"/>
      <c r="G31" s="2"/>
    </row>
    <row r="32" spans="1:10" ht="15" x14ac:dyDescent="0.2">
      <c r="A32" s="26">
        <v>10</v>
      </c>
      <c r="B32" s="125" t="s">
        <v>13</v>
      </c>
      <c r="C32" s="125"/>
      <c r="D32" s="26">
        <v>0</v>
      </c>
      <c r="E32" s="26" t="s">
        <v>9</v>
      </c>
      <c r="F32" s="27" t="s">
        <v>29</v>
      </c>
      <c r="G32" s="2"/>
    </row>
  </sheetData>
  <autoFilter ref="A8:U8" xr:uid="{00000000-0009-0000-0000-000001000000}"/>
  <mergeCells count="25">
    <mergeCell ref="B32:C32"/>
    <mergeCell ref="AB6:AC6"/>
    <mergeCell ref="B31:C31"/>
    <mergeCell ref="T6:U6"/>
    <mergeCell ref="L6:M6"/>
    <mergeCell ref="B25:C25"/>
    <mergeCell ref="B26:C26"/>
    <mergeCell ref="B27:C27"/>
    <mergeCell ref="B28:C28"/>
    <mergeCell ref="B29:C29"/>
    <mergeCell ref="J6:K6"/>
    <mergeCell ref="E2:G2"/>
    <mergeCell ref="C6:C7"/>
    <mergeCell ref="F6:G6"/>
    <mergeCell ref="H6:I6"/>
    <mergeCell ref="B30:C30"/>
    <mergeCell ref="F7:G7"/>
    <mergeCell ref="B24:C24"/>
    <mergeCell ref="AD6:AE6"/>
    <mergeCell ref="N6:O6"/>
    <mergeCell ref="P6:Q6"/>
    <mergeCell ref="R6:S6"/>
    <mergeCell ref="Z6:AA6"/>
    <mergeCell ref="X6:Y6"/>
    <mergeCell ref="V6:W6"/>
  </mergeCells>
  <phoneticPr fontId="3" type="noConversion"/>
  <conditionalFormatting sqref="H9:H15 J9:J15 L9:L15 N9:N15 P9:P15 R14 V14:V15 Z14:Z15">
    <cfRule type="cellIs" dxfId="37" priority="2" stopIfTrue="1" operator="equal">
      <formula>10</formula>
    </cfRule>
  </conditionalFormatting>
  <conditionalFormatting sqref="AD14:AD15">
    <cfRule type="cellIs" dxfId="36" priority="1" stopIfTrue="1" operator="equal">
      <formula>10</formula>
    </cfRule>
  </conditionalFormatting>
  <pageMargins left="0.28000000000000003" right="0.27" top="0.984251969" bottom="0.77" header="0.4921259845" footer="0.4921259845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E32"/>
  <sheetViews>
    <sheetView workbookViewId="0">
      <pane xSplit="5010" ySplit="2865" topLeftCell="L1" activePane="bottomLeft"/>
      <selection activeCell="A2" sqref="A2"/>
      <selection pane="topRight" activeCell="E2" sqref="E2:G2"/>
      <selection pane="bottomLeft" activeCell="A9" sqref="A9:E15"/>
      <selection pane="bottomRight" activeCell="AD12" sqref="AD12"/>
    </sheetView>
  </sheetViews>
  <sheetFormatPr baseColWidth="10" defaultRowHeight="12.75" x14ac:dyDescent="0.2"/>
  <cols>
    <col min="2" max="3" width="5.5703125" customWidth="1"/>
    <col min="4" max="7" width="10.7109375" customWidth="1"/>
    <col min="8" max="27" width="9.28515625" customWidth="1"/>
    <col min="28" max="29" width="9.42578125" customWidth="1"/>
    <col min="30" max="31" width="9.28515625" customWidth="1"/>
  </cols>
  <sheetData>
    <row r="1" spans="1:31" ht="26.25" x14ac:dyDescent="0.4">
      <c r="A1" s="16" t="s">
        <v>31</v>
      </c>
    </row>
    <row r="2" spans="1:31" ht="15" x14ac:dyDescent="0.2">
      <c r="A2" s="2" t="s">
        <v>21</v>
      </c>
      <c r="E2" s="126">
        <v>40894</v>
      </c>
      <c r="F2" s="126"/>
      <c r="G2" s="126"/>
      <c r="H2" s="28"/>
      <c r="I2" s="28"/>
    </row>
    <row r="6" spans="1:31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60</v>
      </c>
      <c r="I6" s="117"/>
      <c r="J6" s="118" t="s">
        <v>61</v>
      </c>
      <c r="K6" s="119"/>
      <c r="L6" s="116" t="s">
        <v>62</v>
      </c>
      <c r="M6" s="117"/>
      <c r="N6" s="118" t="s">
        <v>63</v>
      </c>
      <c r="O6" s="119"/>
      <c r="P6" s="116" t="s">
        <v>64</v>
      </c>
      <c r="Q6" s="117"/>
      <c r="R6" s="118" t="s">
        <v>65</v>
      </c>
      <c r="S6" s="119"/>
      <c r="T6" s="116" t="s">
        <v>66</v>
      </c>
      <c r="U6" s="117"/>
      <c r="V6" s="118" t="s">
        <v>67</v>
      </c>
      <c r="W6" s="119"/>
      <c r="X6" s="116" t="s">
        <v>68</v>
      </c>
      <c r="Y6" s="117"/>
      <c r="Z6" s="118" t="s">
        <v>69</v>
      </c>
      <c r="AA6" s="119"/>
      <c r="AB6" s="116" t="s">
        <v>70</v>
      </c>
      <c r="AC6" s="117"/>
      <c r="AD6" s="118" t="s">
        <v>71</v>
      </c>
      <c r="AE6" s="119"/>
    </row>
    <row r="7" spans="1:31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9" t="s">
        <v>8</v>
      </c>
      <c r="K7" s="10" t="s">
        <v>9</v>
      </c>
      <c r="L7" s="7" t="s">
        <v>8</v>
      </c>
      <c r="M7" s="8" t="s">
        <v>9</v>
      </c>
      <c r="N7" s="9" t="s">
        <v>8</v>
      </c>
      <c r="O7" s="10" t="s">
        <v>9</v>
      </c>
      <c r="P7" s="7" t="s">
        <v>8</v>
      </c>
      <c r="Q7" s="8" t="s">
        <v>9</v>
      </c>
      <c r="R7" s="9" t="s">
        <v>8</v>
      </c>
      <c r="S7" s="10" t="s">
        <v>9</v>
      </c>
      <c r="T7" s="7" t="s">
        <v>8</v>
      </c>
      <c r="U7" s="8" t="s">
        <v>9</v>
      </c>
      <c r="V7" s="9" t="s">
        <v>8</v>
      </c>
      <c r="W7" s="10" t="s">
        <v>9</v>
      </c>
      <c r="X7" s="7" t="s">
        <v>8</v>
      </c>
      <c r="Y7" s="8" t="s">
        <v>9</v>
      </c>
      <c r="Z7" s="9" t="s">
        <v>8</v>
      </c>
      <c r="AA7" s="10" t="s">
        <v>9</v>
      </c>
      <c r="AB7" s="7" t="s">
        <v>8</v>
      </c>
      <c r="AC7" s="8" t="s">
        <v>9</v>
      </c>
      <c r="AD7" s="9" t="s">
        <v>8</v>
      </c>
      <c r="AE7" s="10" t="s">
        <v>9</v>
      </c>
    </row>
    <row r="8" spans="1:31" ht="6" customHeight="1" x14ac:dyDescent="0.2">
      <c r="H8" s="1"/>
      <c r="I8" s="1"/>
      <c r="L8" s="1"/>
      <c r="M8" s="1"/>
      <c r="P8" s="1"/>
      <c r="Q8" s="1"/>
      <c r="T8" s="1"/>
      <c r="U8" s="1"/>
      <c r="X8" s="1"/>
      <c r="Y8" s="1"/>
      <c r="AB8" s="1"/>
      <c r="AC8" s="1"/>
    </row>
    <row r="9" spans="1:31" s="43" customFormat="1" ht="15.75" customHeight="1" x14ac:dyDescent="0.2">
      <c r="A9" s="49" t="s">
        <v>6</v>
      </c>
      <c r="B9" s="33">
        <v>1</v>
      </c>
      <c r="C9" s="34">
        <f>COUNT($H9,$J9,$L9,$N9,$P9,$R9,$T9,$V9,$X9,#REF!,#REF!,#REF!,#REF!,#REF!,#REF!,#REF!,#REF!,#REF!,Z9,#REF!,#REF!,#REF!)</f>
        <v>10</v>
      </c>
      <c r="D9" s="35">
        <f t="shared" ref="D9:D15" si="0">E9/COUNT($H9,$J9,$L9,$N9,$P9,$R9,$T9,$V9,$X9,$Z9,$AB9,$AD9)</f>
        <v>7.25</v>
      </c>
      <c r="E9" s="36">
        <f t="shared" ref="E9:E15" si="1">SUM($I9+$K9+$M9+$O9+$Q9+$S9+$U9+$W9+$Y9+$AA9+$AC9+$AE9)</f>
        <v>87</v>
      </c>
      <c r="F9" s="37"/>
      <c r="G9" s="38"/>
      <c r="H9" s="41">
        <v>2</v>
      </c>
      <c r="I9" s="40">
        <f t="shared" ref="I9:I15" si="2">IF(H9="",0,VLOOKUP(H9,punkte,4,FALSE))</f>
        <v>8</v>
      </c>
      <c r="J9" s="33">
        <v>3</v>
      </c>
      <c r="K9" s="33">
        <f t="shared" ref="K9:K15" si="3">IF(J9="",0,VLOOKUP(J9,punkte,4,FALSE))</f>
        <v>6</v>
      </c>
      <c r="L9" s="41">
        <v>5</v>
      </c>
      <c r="M9" s="40">
        <f t="shared" ref="M9:M15" si="4">IF(L9="",0,VLOOKUP(L9,punkte,4,FALSE))</f>
        <v>4</v>
      </c>
      <c r="N9" s="38">
        <v>5</v>
      </c>
      <c r="O9" s="33">
        <f t="shared" ref="O9:O15" si="5">IF(N9="",0,VLOOKUP(N9,punkte,4,FALSE))</f>
        <v>4</v>
      </c>
      <c r="P9" s="41">
        <v>2</v>
      </c>
      <c r="Q9" s="40">
        <f t="shared" ref="Q9:Q15" si="6">IF(P9="",0,VLOOKUP(P9,punkte,4,FALSE))</f>
        <v>8</v>
      </c>
      <c r="R9" s="42">
        <v>1</v>
      </c>
      <c r="S9" s="33">
        <f t="shared" ref="S9:S15" si="7">IF(R9="",0,VLOOKUP(R9,punkte,4,FALSE))</f>
        <v>10</v>
      </c>
      <c r="T9" s="39">
        <v>1</v>
      </c>
      <c r="U9" s="40">
        <f t="shared" ref="U9:U15" si="8">IF(T9="",0,VLOOKUP(T9,punkte,4,FALSE))</f>
        <v>10</v>
      </c>
      <c r="V9" s="42">
        <v>1</v>
      </c>
      <c r="W9" s="33">
        <f t="shared" ref="W9:W15" si="9">IF(V9="",0,VLOOKUP(V9,punkte,4,FALSE))</f>
        <v>10</v>
      </c>
      <c r="X9" s="41">
        <v>4</v>
      </c>
      <c r="Y9" s="40">
        <f t="shared" ref="Y9:Y15" si="10">IF(X9="",0,VLOOKUP(X9,punkte,4,FALSE))</f>
        <v>5</v>
      </c>
      <c r="Z9" s="33">
        <v>2</v>
      </c>
      <c r="AA9" s="33">
        <f t="shared" ref="AA9:AA15" si="11">IF(Z9="",0,VLOOKUP(Z9,punkte,4,FALSE))</f>
        <v>8</v>
      </c>
      <c r="AB9" s="41">
        <v>3</v>
      </c>
      <c r="AC9" s="40">
        <f t="shared" ref="AC9:AC15" si="12">IF(AB9="",0,VLOOKUP(AB9,punkte,4,FALSE))</f>
        <v>6</v>
      </c>
      <c r="AD9" s="33">
        <v>2</v>
      </c>
      <c r="AE9" s="33">
        <f t="shared" ref="AE9:AE15" si="13">IF(AD9="",0,VLOOKUP(AD9,punkte,4,FALSE))</f>
        <v>8</v>
      </c>
    </row>
    <row r="10" spans="1:31" s="43" customFormat="1" ht="15.75" customHeight="1" x14ac:dyDescent="0.2">
      <c r="A10" s="38" t="s">
        <v>5</v>
      </c>
      <c r="B10" s="33">
        <v>2</v>
      </c>
      <c r="C10" s="34">
        <f>COUNT($H10,$J10,$L10,$N10,$P10,$R10,$T10,$V10,$X10,#REF!,#REF!,#REF!,#REF!,#REF!,#REF!,#REF!,#REF!,#REF!,Z10,#REF!,#REF!,#REF!)</f>
        <v>10</v>
      </c>
      <c r="D10" s="37">
        <f t="shared" si="0"/>
        <v>6.916666666666667</v>
      </c>
      <c r="E10" s="38">
        <f t="shared" si="1"/>
        <v>83</v>
      </c>
      <c r="F10" s="37"/>
      <c r="G10" s="38"/>
      <c r="H10" s="40">
        <v>6</v>
      </c>
      <c r="I10" s="40">
        <f t="shared" si="2"/>
        <v>3</v>
      </c>
      <c r="J10" s="33">
        <v>2</v>
      </c>
      <c r="K10" s="33">
        <f t="shared" si="3"/>
        <v>8</v>
      </c>
      <c r="L10" s="39">
        <v>1</v>
      </c>
      <c r="M10" s="40">
        <f t="shared" si="4"/>
        <v>10</v>
      </c>
      <c r="N10" s="33">
        <v>3</v>
      </c>
      <c r="O10" s="33">
        <f t="shared" si="5"/>
        <v>6</v>
      </c>
      <c r="P10" s="41">
        <v>3</v>
      </c>
      <c r="Q10" s="40">
        <f t="shared" si="6"/>
        <v>6</v>
      </c>
      <c r="R10" s="33">
        <v>3</v>
      </c>
      <c r="S10" s="33">
        <f t="shared" si="7"/>
        <v>6</v>
      </c>
      <c r="T10" s="41">
        <v>2</v>
      </c>
      <c r="U10" s="40">
        <f t="shared" si="8"/>
        <v>8</v>
      </c>
      <c r="V10" s="38">
        <v>2</v>
      </c>
      <c r="W10" s="33">
        <f t="shared" si="9"/>
        <v>8</v>
      </c>
      <c r="X10" s="41">
        <v>5</v>
      </c>
      <c r="Y10" s="40">
        <f t="shared" si="10"/>
        <v>4</v>
      </c>
      <c r="Z10" s="42">
        <v>1</v>
      </c>
      <c r="AA10" s="33">
        <f t="shared" si="11"/>
        <v>10</v>
      </c>
      <c r="AB10" s="41">
        <v>2</v>
      </c>
      <c r="AC10" s="40">
        <f t="shared" si="12"/>
        <v>8</v>
      </c>
      <c r="AD10" s="38">
        <v>3</v>
      </c>
      <c r="AE10" s="33">
        <f t="shared" si="13"/>
        <v>6</v>
      </c>
    </row>
    <row r="11" spans="1:31" s="43" customFormat="1" ht="15.75" customHeight="1" x14ac:dyDescent="0.2">
      <c r="A11" s="38" t="s">
        <v>4</v>
      </c>
      <c r="B11" s="33">
        <v>3</v>
      </c>
      <c r="C11" s="34">
        <f>COUNT($H11,$J11,$L11,$N11,$P11,$R11,$T11,$V11,$X11,#REF!,#REF!,#REF!,#REF!,#REF!,#REF!,#REF!,#REF!,#REF!,Z11,#REF!,#REF!,#REF!)</f>
        <v>10</v>
      </c>
      <c r="D11" s="37">
        <f t="shared" si="0"/>
        <v>6.416666666666667</v>
      </c>
      <c r="E11" s="38">
        <f t="shared" si="1"/>
        <v>77</v>
      </c>
      <c r="F11" s="37"/>
      <c r="G11" s="38"/>
      <c r="H11" s="40">
        <v>3</v>
      </c>
      <c r="I11" s="40">
        <f t="shared" si="2"/>
        <v>6</v>
      </c>
      <c r="J11" s="38">
        <v>5</v>
      </c>
      <c r="K11" s="33">
        <f t="shared" si="3"/>
        <v>4</v>
      </c>
      <c r="L11" s="40">
        <v>2</v>
      </c>
      <c r="M11" s="40">
        <f t="shared" si="4"/>
        <v>8</v>
      </c>
      <c r="N11" s="42">
        <v>1</v>
      </c>
      <c r="O11" s="33">
        <f t="shared" si="5"/>
        <v>10</v>
      </c>
      <c r="P11" s="40">
        <v>5</v>
      </c>
      <c r="Q11" s="40">
        <f t="shared" si="6"/>
        <v>4</v>
      </c>
      <c r="R11" s="38">
        <v>2</v>
      </c>
      <c r="S11" s="33">
        <f t="shared" si="7"/>
        <v>8</v>
      </c>
      <c r="T11" s="41">
        <v>6</v>
      </c>
      <c r="U11" s="40">
        <f t="shared" si="8"/>
        <v>3</v>
      </c>
      <c r="V11" s="38">
        <v>3</v>
      </c>
      <c r="W11" s="33">
        <f t="shared" si="9"/>
        <v>6</v>
      </c>
      <c r="X11" s="39">
        <v>1</v>
      </c>
      <c r="Y11" s="40">
        <f t="shared" si="10"/>
        <v>10</v>
      </c>
      <c r="Z11" s="38">
        <v>4</v>
      </c>
      <c r="AA11" s="33">
        <f t="shared" si="11"/>
        <v>5</v>
      </c>
      <c r="AB11" s="40">
        <v>6</v>
      </c>
      <c r="AC11" s="40">
        <f t="shared" si="12"/>
        <v>3</v>
      </c>
      <c r="AD11" s="42">
        <v>1</v>
      </c>
      <c r="AE11" s="33">
        <f t="shared" si="13"/>
        <v>10</v>
      </c>
    </row>
    <row r="12" spans="1:31" s="43" customFormat="1" ht="15.75" customHeight="1" x14ac:dyDescent="0.2">
      <c r="A12" s="33" t="s">
        <v>2</v>
      </c>
      <c r="B12" s="33">
        <v>4</v>
      </c>
      <c r="C12" s="34">
        <f>COUNT($H12,$J12,$L12,$N12,$P12,$R12,$T12,$V12,$X12,#REF!,#REF!,#REF!,#REF!,#REF!,#REF!,#REF!,#REF!,#REF!,Z12,#REF!,#REF!,#REF!)</f>
        <v>9</v>
      </c>
      <c r="D12" s="37">
        <f t="shared" si="0"/>
        <v>5.9090909090909092</v>
      </c>
      <c r="E12" s="38">
        <f t="shared" si="1"/>
        <v>65</v>
      </c>
      <c r="F12" s="37"/>
      <c r="G12" s="38"/>
      <c r="H12" s="41">
        <v>5</v>
      </c>
      <c r="I12" s="40">
        <f t="shared" si="2"/>
        <v>4</v>
      </c>
      <c r="J12" s="42">
        <v>1</v>
      </c>
      <c r="K12" s="33">
        <f t="shared" si="3"/>
        <v>10</v>
      </c>
      <c r="L12" s="41">
        <v>4</v>
      </c>
      <c r="M12" s="40">
        <f t="shared" si="4"/>
        <v>5</v>
      </c>
      <c r="N12" s="33">
        <v>2</v>
      </c>
      <c r="O12" s="33">
        <f t="shared" si="5"/>
        <v>8</v>
      </c>
      <c r="P12" s="40">
        <v>4</v>
      </c>
      <c r="Q12" s="40">
        <f t="shared" si="6"/>
        <v>5</v>
      </c>
      <c r="R12" s="33">
        <v>4</v>
      </c>
      <c r="S12" s="33">
        <f t="shared" si="7"/>
        <v>5</v>
      </c>
      <c r="T12" s="40">
        <v>5</v>
      </c>
      <c r="U12" s="40">
        <f t="shared" si="8"/>
        <v>4</v>
      </c>
      <c r="V12" s="33"/>
      <c r="W12" s="33">
        <f t="shared" si="9"/>
        <v>0</v>
      </c>
      <c r="X12" s="40">
        <v>2</v>
      </c>
      <c r="Y12" s="40">
        <f t="shared" si="10"/>
        <v>8</v>
      </c>
      <c r="Z12" s="38">
        <v>3</v>
      </c>
      <c r="AA12" s="33">
        <f t="shared" si="11"/>
        <v>6</v>
      </c>
      <c r="AB12" s="40">
        <v>4</v>
      </c>
      <c r="AC12" s="40">
        <f t="shared" si="12"/>
        <v>5</v>
      </c>
      <c r="AD12" s="38">
        <v>4</v>
      </c>
      <c r="AE12" s="33">
        <f t="shared" si="13"/>
        <v>5</v>
      </c>
    </row>
    <row r="13" spans="1:31" s="43" customFormat="1" ht="15.75" customHeight="1" x14ac:dyDescent="0.2">
      <c r="A13" s="38" t="s">
        <v>10</v>
      </c>
      <c r="B13" s="33">
        <v>5</v>
      </c>
      <c r="C13" s="34">
        <f>COUNT($H13,$J13,$L13,$N13,$P13,$R13,$T13,$V13,$X13,#REF!,#REF!,#REF!,#REF!,#REF!,#REF!,#REF!,#REF!,#REF!,Z13,#REF!,#REF!,#REF!)</f>
        <v>5</v>
      </c>
      <c r="D13" s="37">
        <f t="shared" si="0"/>
        <v>6.666666666666667</v>
      </c>
      <c r="E13" s="38">
        <f t="shared" si="1"/>
        <v>40</v>
      </c>
      <c r="F13" s="37"/>
      <c r="G13" s="38"/>
      <c r="H13" s="40">
        <v>4</v>
      </c>
      <c r="I13" s="40">
        <f t="shared" si="2"/>
        <v>5</v>
      </c>
      <c r="J13" s="33"/>
      <c r="K13" s="33">
        <f t="shared" si="3"/>
        <v>0</v>
      </c>
      <c r="L13" s="40"/>
      <c r="M13" s="40">
        <f t="shared" si="4"/>
        <v>0</v>
      </c>
      <c r="N13" s="38"/>
      <c r="O13" s="33">
        <f t="shared" si="5"/>
        <v>0</v>
      </c>
      <c r="P13" s="39">
        <v>1</v>
      </c>
      <c r="Q13" s="40">
        <f t="shared" si="6"/>
        <v>10</v>
      </c>
      <c r="R13" s="38"/>
      <c r="S13" s="33">
        <f t="shared" si="7"/>
        <v>0</v>
      </c>
      <c r="T13" s="40">
        <v>3</v>
      </c>
      <c r="U13" s="40">
        <f t="shared" si="8"/>
        <v>6</v>
      </c>
      <c r="V13" s="38">
        <v>4</v>
      </c>
      <c r="W13" s="33">
        <f t="shared" si="9"/>
        <v>5</v>
      </c>
      <c r="X13" s="40"/>
      <c r="Y13" s="40">
        <f t="shared" si="10"/>
        <v>0</v>
      </c>
      <c r="Z13" s="38">
        <v>5</v>
      </c>
      <c r="AA13" s="33">
        <f t="shared" si="11"/>
        <v>4</v>
      </c>
      <c r="AB13" s="39">
        <v>1</v>
      </c>
      <c r="AC13" s="40">
        <f t="shared" si="12"/>
        <v>10</v>
      </c>
      <c r="AD13" s="38"/>
      <c r="AE13" s="33">
        <f t="shared" si="13"/>
        <v>0</v>
      </c>
    </row>
    <row r="14" spans="1:31" s="43" customFormat="1" ht="15.75" customHeight="1" x14ac:dyDescent="0.2">
      <c r="A14" s="38" t="s">
        <v>1</v>
      </c>
      <c r="B14" s="33">
        <v>6</v>
      </c>
      <c r="C14" s="34">
        <f>COUNT($H14,$J14,$L14,$N14,$P14,$R14,$T14,$V14,$X14,#REF!,#REF!,#REF!,#REF!,#REF!,#REF!,#REF!,#REF!,#REF!,Z14,#REF!,#REF!,#REF!)</f>
        <v>8</v>
      </c>
      <c r="D14" s="37">
        <f t="shared" si="0"/>
        <v>4.2222222222222223</v>
      </c>
      <c r="E14" s="38">
        <f t="shared" si="1"/>
        <v>38</v>
      </c>
      <c r="F14" s="37"/>
      <c r="G14" s="38"/>
      <c r="H14" s="40">
        <v>7</v>
      </c>
      <c r="I14" s="40">
        <f t="shared" si="2"/>
        <v>2</v>
      </c>
      <c r="J14" s="38">
        <v>4</v>
      </c>
      <c r="K14" s="33">
        <f t="shared" si="3"/>
        <v>5</v>
      </c>
      <c r="L14" s="41">
        <v>3</v>
      </c>
      <c r="M14" s="40">
        <f t="shared" si="4"/>
        <v>6</v>
      </c>
      <c r="N14" s="33">
        <v>6</v>
      </c>
      <c r="O14" s="33">
        <f t="shared" si="5"/>
        <v>3</v>
      </c>
      <c r="P14" s="40">
        <v>6</v>
      </c>
      <c r="Q14" s="40">
        <f t="shared" si="6"/>
        <v>3</v>
      </c>
      <c r="R14" s="33"/>
      <c r="S14" s="33">
        <f t="shared" si="7"/>
        <v>0</v>
      </c>
      <c r="T14" s="40">
        <v>4</v>
      </c>
      <c r="U14" s="40">
        <f t="shared" si="8"/>
        <v>5</v>
      </c>
      <c r="V14" s="33">
        <v>5</v>
      </c>
      <c r="W14" s="33">
        <f t="shared" si="9"/>
        <v>4</v>
      </c>
      <c r="X14" s="40">
        <v>3</v>
      </c>
      <c r="Y14" s="40">
        <f t="shared" si="10"/>
        <v>6</v>
      </c>
      <c r="Z14" s="33"/>
      <c r="AA14" s="33">
        <f t="shared" si="11"/>
        <v>0</v>
      </c>
      <c r="AB14" s="40">
        <v>5</v>
      </c>
      <c r="AC14" s="40">
        <f t="shared" si="12"/>
        <v>4</v>
      </c>
      <c r="AD14" s="33"/>
      <c r="AE14" s="33">
        <f t="shared" si="13"/>
        <v>0</v>
      </c>
    </row>
    <row r="15" spans="1:31" s="43" customFormat="1" ht="15.75" customHeight="1" x14ac:dyDescent="0.2">
      <c r="A15" s="38" t="s">
        <v>22</v>
      </c>
      <c r="B15" s="33">
        <v>7</v>
      </c>
      <c r="C15" s="34">
        <f>COUNT($H15,$J15,$L15,$N15,$P15,$R15,$T15,$V15,$X15,#REF!,#REF!,#REF!,#REF!,#REF!,#REF!,#REF!,#REF!,#REF!,Z15,#REF!,#REF!,#REF!)</f>
        <v>2</v>
      </c>
      <c r="D15" s="37">
        <f t="shared" si="0"/>
        <v>7.5</v>
      </c>
      <c r="E15" s="38">
        <f t="shared" si="1"/>
        <v>15</v>
      </c>
      <c r="F15" s="37"/>
      <c r="G15" s="38"/>
      <c r="H15" s="39">
        <v>1</v>
      </c>
      <c r="I15" s="40">
        <f t="shared" si="2"/>
        <v>10</v>
      </c>
      <c r="J15" s="33"/>
      <c r="K15" s="33">
        <f t="shared" si="3"/>
        <v>0</v>
      </c>
      <c r="L15" s="39"/>
      <c r="M15" s="40">
        <f t="shared" si="4"/>
        <v>0</v>
      </c>
      <c r="N15" s="33">
        <v>4</v>
      </c>
      <c r="O15" s="33">
        <f t="shared" si="5"/>
        <v>5</v>
      </c>
      <c r="P15" s="40"/>
      <c r="Q15" s="40">
        <f t="shared" si="6"/>
        <v>0</v>
      </c>
      <c r="R15" s="33"/>
      <c r="S15" s="33">
        <f t="shared" si="7"/>
        <v>0</v>
      </c>
      <c r="T15" s="40"/>
      <c r="U15" s="40">
        <f t="shared" si="8"/>
        <v>0</v>
      </c>
      <c r="V15" s="33"/>
      <c r="W15" s="33">
        <f t="shared" si="9"/>
        <v>0</v>
      </c>
      <c r="X15" s="40"/>
      <c r="Y15" s="40">
        <f t="shared" si="10"/>
        <v>0</v>
      </c>
      <c r="Z15" s="33"/>
      <c r="AA15" s="33">
        <f t="shared" si="11"/>
        <v>0</v>
      </c>
      <c r="AB15" s="40"/>
      <c r="AC15" s="40">
        <f t="shared" si="12"/>
        <v>0</v>
      </c>
      <c r="AD15" s="33"/>
      <c r="AE15" s="33">
        <f t="shared" si="13"/>
        <v>0</v>
      </c>
    </row>
    <row r="17" spans="1:10" ht="15" x14ac:dyDescent="0.2">
      <c r="F17" s="29"/>
      <c r="G17" s="30"/>
    </row>
    <row r="18" spans="1:10" ht="15" x14ac:dyDescent="0.2">
      <c r="F18" s="29"/>
      <c r="G18" s="30"/>
    </row>
    <row r="19" spans="1:10" ht="15" x14ac:dyDescent="0.2">
      <c r="F19" s="29"/>
      <c r="G19" s="30"/>
    </row>
    <row r="20" spans="1:10" ht="15" x14ac:dyDescent="0.2">
      <c r="F20" s="29"/>
      <c r="G20" s="30"/>
    </row>
    <row r="21" spans="1:10" ht="15" x14ac:dyDescent="0.2">
      <c r="F21" s="29"/>
      <c r="G21" s="30"/>
    </row>
    <row r="23" spans="1:10" ht="15" x14ac:dyDescent="0.2">
      <c r="A23" s="2" t="s">
        <v>12</v>
      </c>
      <c r="B23" s="2"/>
      <c r="C23" s="2"/>
      <c r="D23" s="2"/>
      <c r="E23" s="2"/>
      <c r="F23" s="2"/>
      <c r="G23" s="2"/>
      <c r="H23" s="32"/>
      <c r="J23" s="2"/>
    </row>
    <row r="24" spans="1:10" ht="15" x14ac:dyDescent="0.2">
      <c r="A24" s="2">
        <v>1</v>
      </c>
      <c r="B24" s="127" t="s">
        <v>13</v>
      </c>
      <c r="C24" s="127"/>
      <c r="D24" s="2">
        <v>10</v>
      </c>
      <c r="E24" s="2" t="s">
        <v>9</v>
      </c>
      <c r="F24" s="2"/>
      <c r="G24" s="2"/>
      <c r="H24" s="2"/>
      <c r="J24" s="2"/>
    </row>
    <row r="25" spans="1:10" ht="15" x14ac:dyDescent="0.2">
      <c r="A25" s="2">
        <v>2</v>
      </c>
      <c r="B25" s="127" t="s">
        <v>13</v>
      </c>
      <c r="C25" s="127"/>
      <c r="D25" s="2">
        <v>8</v>
      </c>
      <c r="E25" s="2" t="s">
        <v>9</v>
      </c>
      <c r="F25" s="2"/>
      <c r="G25" s="2"/>
      <c r="H25" s="2"/>
      <c r="J25" s="2"/>
    </row>
    <row r="26" spans="1:10" ht="15" x14ac:dyDescent="0.2">
      <c r="A26" s="2">
        <v>3</v>
      </c>
      <c r="B26" s="127" t="s">
        <v>13</v>
      </c>
      <c r="C26" s="127"/>
      <c r="D26" s="2">
        <v>6</v>
      </c>
      <c r="E26" s="2" t="s">
        <v>9</v>
      </c>
      <c r="F26" s="2"/>
      <c r="G26" s="2"/>
    </row>
    <row r="27" spans="1:10" ht="15" x14ac:dyDescent="0.2">
      <c r="A27" s="2">
        <v>4</v>
      </c>
      <c r="B27" s="127" t="s">
        <v>13</v>
      </c>
      <c r="C27" s="127"/>
      <c r="D27" s="2">
        <v>5</v>
      </c>
      <c r="E27" s="2" t="s">
        <v>9</v>
      </c>
      <c r="F27" s="2"/>
      <c r="G27" s="2"/>
    </row>
    <row r="28" spans="1:10" ht="15" x14ac:dyDescent="0.2">
      <c r="A28" s="2">
        <v>5</v>
      </c>
      <c r="B28" s="127" t="s">
        <v>13</v>
      </c>
      <c r="C28" s="127"/>
      <c r="D28" s="2">
        <v>4</v>
      </c>
      <c r="E28" s="2" t="s">
        <v>9</v>
      </c>
      <c r="F28" s="2"/>
      <c r="G28" s="2"/>
    </row>
    <row r="29" spans="1:10" ht="15" x14ac:dyDescent="0.2">
      <c r="A29" s="2">
        <v>6</v>
      </c>
      <c r="B29" s="127" t="s">
        <v>13</v>
      </c>
      <c r="C29" s="127"/>
      <c r="D29" s="2">
        <v>3</v>
      </c>
      <c r="E29" s="2" t="s">
        <v>9</v>
      </c>
      <c r="F29" s="2"/>
      <c r="G29" s="2"/>
    </row>
    <row r="30" spans="1:10" ht="15" x14ac:dyDescent="0.2">
      <c r="A30" s="2">
        <v>7</v>
      </c>
      <c r="B30" s="127" t="s">
        <v>13</v>
      </c>
      <c r="C30" s="127"/>
      <c r="D30" s="2">
        <v>2</v>
      </c>
      <c r="E30" s="2" t="s">
        <v>9</v>
      </c>
      <c r="F30" s="2"/>
      <c r="G30" s="2"/>
    </row>
    <row r="31" spans="1:10" ht="15" x14ac:dyDescent="0.2">
      <c r="A31" s="2">
        <v>8</v>
      </c>
      <c r="B31" s="127" t="s">
        <v>13</v>
      </c>
      <c r="C31" s="127"/>
      <c r="D31" s="2">
        <v>1</v>
      </c>
      <c r="E31" s="2" t="s">
        <v>9</v>
      </c>
      <c r="F31" s="2"/>
      <c r="G31" s="2"/>
    </row>
    <row r="32" spans="1:10" ht="15" x14ac:dyDescent="0.2">
      <c r="A32" s="26">
        <v>10</v>
      </c>
      <c r="B32" s="125" t="s">
        <v>13</v>
      </c>
      <c r="C32" s="125"/>
      <c r="D32" s="26">
        <v>0</v>
      </c>
      <c r="E32" s="26" t="s">
        <v>9</v>
      </c>
      <c r="F32" s="27" t="s">
        <v>29</v>
      </c>
      <c r="G32" s="2"/>
    </row>
  </sheetData>
  <mergeCells count="25">
    <mergeCell ref="B25:C25"/>
    <mergeCell ref="B32:C32"/>
    <mergeCell ref="B26:C26"/>
    <mergeCell ref="B27:C27"/>
    <mergeCell ref="B28:C28"/>
    <mergeCell ref="B29:C29"/>
    <mergeCell ref="B30:C30"/>
    <mergeCell ref="B31:C31"/>
    <mergeCell ref="E2:G2"/>
    <mergeCell ref="C6:C7"/>
    <mergeCell ref="F6:G6"/>
    <mergeCell ref="H6:I6"/>
    <mergeCell ref="B24:C24"/>
    <mergeCell ref="AD6:AE6"/>
    <mergeCell ref="F7:G7"/>
    <mergeCell ref="R6:S6"/>
    <mergeCell ref="T6:U6"/>
    <mergeCell ref="V6:W6"/>
    <mergeCell ref="X6:Y6"/>
    <mergeCell ref="Z6:AA6"/>
    <mergeCell ref="AB6:AC6"/>
    <mergeCell ref="N6:O6"/>
    <mergeCell ref="P6:Q6"/>
    <mergeCell ref="J6:K6"/>
    <mergeCell ref="L6:M6"/>
  </mergeCells>
  <phoneticPr fontId="3" type="noConversion"/>
  <conditionalFormatting sqref="H9:H15 J9:J15 L9:L15 N9:N15 P9:P15 R14 V14:V15 Z14:Z15">
    <cfRule type="cellIs" dxfId="35" priority="2" stopIfTrue="1" operator="equal">
      <formula>10</formula>
    </cfRule>
  </conditionalFormatting>
  <conditionalFormatting sqref="AD14:AD15">
    <cfRule type="cellIs" dxfId="34" priority="1" stopIfTrue="1" operator="equal">
      <formula>10</formula>
    </cfRule>
  </conditionalFormatting>
  <pageMargins left="0.28000000000000003" right="0.27" top="0.984251969" bottom="0.77" header="0.4921259845" footer="0.4921259845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G33"/>
  <sheetViews>
    <sheetView workbookViewId="0">
      <pane xSplit="5010" ySplit="2865" topLeftCell="O1" activePane="bottomLeft"/>
      <selection activeCell="A3" sqref="A3"/>
      <selection pane="topRight" activeCell="E2" sqref="E2:G2"/>
      <selection pane="bottomLeft" activeCell="A9" sqref="A9:E16"/>
      <selection pane="bottomRight" activeCell="Q20" sqref="Q20"/>
    </sheetView>
  </sheetViews>
  <sheetFormatPr baseColWidth="10" defaultRowHeight="12.75" x14ac:dyDescent="0.2"/>
  <cols>
    <col min="2" max="3" width="5.5703125" customWidth="1"/>
    <col min="4" max="7" width="10.7109375" customWidth="1"/>
    <col min="8" max="27" width="9.28515625" customWidth="1"/>
    <col min="28" max="29" width="9.42578125" customWidth="1"/>
    <col min="30" max="31" width="9.28515625" customWidth="1"/>
    <col min="32" max="33" width="9.42578125" customWidth="1"/>
  </cols>
  <sheetData>
    <row r="1" spans="1:33" ht="26.25" x14ac:dyDescent="0.4">
      <c r="A1" s="16" t="s">
        <v>31</v>
      </c>
    </row>
    <row r="2" spans="1:33" ht="15" x14ac:dyDescent="0.2">
      <c r="A2" s="2" t="s">
        <v>21</v>
      </c>
      <c r="E2" s="126">
        <v>41258</v>
      </c>
      <c r="F2" s="126"/>
      <c r="G2" s="126"/>
      <c r="H2" s="28"/>
      <c r="I2" s="28"/>
    </row>
    <row r="6" spans="1:33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75</v>
      </c>
      <c r="I6" s="117"/>
      <c r="J6" s="118" t="s">
        <v>74</v>
      </c>
      <c r="K6" s="119"/>
      <c r="L6" s="116" t="s">
        <v>73</v>
      </c>
      <c r="M6" s="117"/>
      <c r="N6" s="118" t="s">
        <v>76</v>
      </c>
      <c r="O6" s="119"/>
      <c r="P6" s="116" t="s">
        <v>77</v>
      </c>
      <c r="Q6" s="117"/>
      <c r="R6" s="118" t="s">
        <v>78</v>
      </c>
      <c r="S6" s="119"/>
      <c r="T6" s="116" t="s">
        <v>79</v>
      </c>
      <c r="U6" s="117"/>
      <c r="V6" s="118" t="s">
        <v>80</v>
      </c>
      <c r="W6" s="119"/>
      <c r="X6" s="116" t="s">
        <v>85</v>
      </c>
      <c r="Y6" s="117"/>
      <c r="Z6" s="118" t="s">
        <v>84</v>
      </c>
      <c r="AA6" s="119"/>
      <c r="AB6" s="116" t="s">
        <v>83</v>
      </c>
      <c r="AC6" s="117"/>
      <c r="AD6" s="118" t="s">
        <v>82</v>
      </c>
      <c r="AE6" s="119"/>
      <c r="AF6" s="116" t="s">
        <v>81</v>
      </c>
      <c r="AG6" s="117"/>
    </row>
    <row r="7" spans="1:33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9" t="s">
        <v>8</v>
      </c>
      <c r="K7" s="10" t="s">
        <v>9</v>
      </c>
      <c r="L7" s="7" t="s">
        <v>8</v>
      </c>
      <c r="M7" s="8" t="s">
        <v>9</v>
      </c>
      <c r="N7" s="9" t="s">
        <v>8</v>
      </c>
      <c r="O7" s="10" t="s">
        <v>9</v>
      </c>
      <c r="P7" s="7" t="s">
        <v>8</v>
      </c>
      <c r="Q7" s="8" t="s">
        <v>9</v>
      </c>
      <c r="R7" s="9" t="s">
        <v>8</v>
      </c>
      <c r="S7" s="10" t="s">
        <v>9</v>
      </c>
      <c r="T7" s="7" t="s">
        <v>8</v>
      </c>
      <c r="U7" s="8" t="s">
        <v>9</v>
      </c>
      <c r="V7" s="9" t="s">
        <v>8</v>
      </c>
      <c r="W7" s="10" t="s">
        <v>9</v>
      </c>
      <c r="X7" s="7" t="s">
        <v>8</v>
      </c>
      <c r="Y7" s="8" t="s">
        <v>9</v>
      </c>
      <c r="Z7" s="9" t="s">
        <v>8</v>
      </c>
      <c r="AA7" s="10" t="s">
        <v>9</v>
      </c>
      <c r="AB7" s="7" t="s">
        <v>8</v>
      </c>
      <c r="AC7" s="8" t="s">
        <v>9</v>
      </c>
      <c r="AD7" s="9" t="s">
        <v>8</v>
      </c>
      <c r="AE7" s="10" t="s">
        <v>9</v>
      </c>
      <c r="AF7" s="7" t="s">
        <v>8</v>
      </c>
      <c r="AG7" s="8" t="s">
        <v>9</v>
      </c>
    </row>
    <row r="8" spans="1:33" ht="6" customHeight="1" x14ac:dyDescent="0.2">
      <c r="H8" s="1"/>
      <c r="I8" s="1"/>
      <c r="L8" s="1"/>
      <c r="M8" s="1"/>
      <c r="P8" s="1"/>
      <c r="Q8" s="1"/>
      <c r="T8" s="1"/>
      <c r="U8" s="1"/>
      <c r="X8" s="1"/>
      <c r="Y8" s="1"/>
      <c r="AB8" s="1"/>
      <c r="AC8" s="1"/>
      <c r="AF8" s="1"/>
      <c r="AG8" s="1"/>
    </row>
    <row r="9" spans="1:33" s="43" customFormat="1" ht="15.75" customHeight="1" x14ac:dyDescent="0.2">
      <c r="A9" s="49" t="s">
        <v>4</v>
      </c>
      <c r="B9" s="33">
        <v>1</v>
      </c>
      <c r="C9" s="34">
        <f t="shared" ref="C9:C16" si="0">COUNT($H9,$J9,$L9,$N9,$P9,$R9,$T9,$V9,$X9,$Z9,$AB9,$AD9,$AF9)</f>
        <v>13</v>
      </c>
      <c r="D9" s="35">
        <f t="shared" ref="D9:D16" si="1">E9/COUNT($H9,$J9,$L9,$N9,$P9,$R9,$T9,$V9,$X9,$Z9,$AB9,$AD9,$AF9)</f>
        <v>7.1538461538461542</v>
      </c>
      <c r="E9" s="36">
        <f t="shared" ref="E9:E16" si="2">SUM($I9+$K9+$M9+$O9+$Q9+$S9+$U9+$W9+$Y9+$AA9+$AC9+$AE9+$AG9)</f>
        <v>93</v>
      </c>
      <c r="F9" s="37"/>
      <c r="G9" s="38"/>
      <c r="H9" s="40">
        <v>7</v>
      </c>
      <c r="I9" s="40">
        <f t="shared" ref="I9:I16" si="3">IF(H9="",0,VLOOKUP(H9,punkte,4,FALSE))</f>
        <v>2</v>
      </c>
      <c r="J9" s="42">
        <v>1</v>
      </c>
      <c r="K9" s="33">
        <f t="shared" ref="K9:K16" si="4">IF(J9="",0,VLOOKUP(J9,punkte,4,FALSE))</f>
        <v>10</v>
      </c>
      <c r="L9" s="41">
        <v>3</v>
      </c>
      <c r="M9" s="40">
        <f t="shared" ref="M9:M16" si="5">IF(L9="",0,VLOOKUP(L9,punkte,4,FALSE))</f>
        <v>6</v>
      </c>
      <c r="N9" s="38">
        <v>5</v>
      </c>
      <c r="O9" s="33">
        <f t="shared" ref="O9:O16" si="6">IF(N9="",0,VLOOKUP(N9,punkte,4,FALSE))</f>
        <v>4</v>
      </c>
      <c r="P9" s="39">
        <v>1</v>
      </c>
      <c r="Q9" s="40">
        <f t="shared" ref="Q9:Q16" si="7">IF(P9="",0,VLOOKUP(P9,punkte,4,FALSE))</f>
        <v>10</v>
      </c>
      <c r="R9" s="38">
        <v>3</v>
      </c>
      <c r="S9" s="33">
        <f t="shared" ref="S9:S16" si="8">IF(R9="",0,VLOOKUP(R9,punkte,4,FALSE))</f>
        <v>6</v>
      </c>
      <c r="T9" s="41">
        <v>4</v>
      </c>
      <c r="U9" s="40">
        <f t="shared" ref="U9:U16" si="9">IF(T9="",0,VLOOKUP(T9,punkte,4,FALSE))</f>
        <v>5</v>
      </c>
      <c r="V9" s="38">
        <v>5</v>
      </c>
      <c r="W9" s="33">
        <f t="shared" ref="W9:W16" si="10">IF(V9="",0,VLOOKUP(V9,punkte,4,FALSE))</f>
        <v>4</v>
      </c>
      <c r="X9" s="39">
        <v>1</v>
      </c>
      <c r="Y9" s="40">
        <f t="shared" ref="Y9:Y16" si="11">IF(X9="",0,VLOOKUP(X9,punkte,4,FALSE))</f>
        <v>10</v>
      </c>
      <c r="Z9" s="42">
        <v>1</v>
      </c>
      <c r="AA9" s="33">
        <f t="shared" ref="AA9:AA16" si="12">IF(Z9="",0,VLOOKUP(Z9,punkte,4,FALSE))</f>
        <v>10</v>
      </c>
      <c r="AB9" s="39">
        <v>1</v>
      </c>
      <c r="AC9" s="40">
        <f t="shared" ref="AC9:AC16" si="13">IF(AB9="",0,VLOOKUP(AB9,punkte,4,FALSE))</f>
        <v>10</v>
      </c>
      <c r="AD9" s="42">
        <v>1</v>
      </c>
      <c r="AE9" s="33">
        <f t="shared" ref="AE9:AE16" si="14">IF(AD9="",0,VLOOKUP(AD9,punkte,4,FALSE))</f>
        <v>10</v>
      </c>
      <c r="AF9" s="40">
        <v>3</v>
      </c>
      <c r="AG9" s="40">
        <f t="shared" ref="AG9:AG16" si="15">IF(AF9="",0,VLOOKUP(AF9,punkte,4,FALSE))</f>
        <v>6</v>
      </c>
    </row>
    <row r="10" spans="1:33" s="43" customFormat="1" ht="15.75" customHeight="1" x14ac:dyDescent="0.2">
      <c r="A10" s="38" t="s">
        <v>1</v>
      </c>
      <c r="B10" s="33">
        <v>2</v>
      </c>
      <c r="C10" s="34">
        <f t="shared" si="0"/>
        <v>10</v>
      </c>
      <c r="D10" s="37">
        <f t="shared" si="1"/>
        <v>7.4</v>
      </c>
      <c r="E10" s="38">
        <f t="shared" si="2"/>
        <v>74</v>
      </c>
      <c r="F10" s="37"/>
      <c r="G10" s="38"/>
      <c r="H10" s="39">
        <v>1</v>
      </c>
      <c r="I10" s="40">
        <f t="shared" si="3"/>
        <v>10</v>
      </c>
      <c r="J10" s="38">
        <v>2</v>
      </c>
      <c r="K10" s="33">
        <f t="shared" si="4"/>
        <v>8</v>
      </c>
      <c r="L10" s="39">
        <v>1</v>
      </c>
      <c r="M10" s="40">
        <f t="shared" si="5"/>
        <v>10</v>
      </c>
      <c r="N10" s="42">
        <v>1</v>
      </c>
      <c r="O10" s="33">
        <f t="shared" si="6"/>
        <v>10</v>
      </c>
      <c r="P10" s="40">
        <v>3</v>
      </c>
      <c r="Q10" s="40">
        <f t="shared" si="7"/>
        <v>6</v>
      </c>
      <c r="R10" s="33">
        <v>4</v>
      </c>
      <c r="S10" s="33">
        <f t="shared" si="8"/>
        <v>5</v>
      </c>
      <c r="T10" s="40"/>
      <c r="U10" s="40">
        <f t="shared" si="9"/>
        <v>0</v>
      </c>
      <c r="V10" s="33">
        <v>2</v>
      </c>
      <c r="W10" s="33">
        <f t="shared" si="10"/>
        <v>8</v>
      </c>
      <c r="X10" s="40"/>
      <c r="Y10" s="40">
        <f t="shared" si="11"/>
        <v>0</v>
      </c>
      <c r="Z10" s="33">
        <v>3</v>
      </c>
      <c r="AA10" s="33">
        <f t="shared" si="12"/>
        <v>6</v>
      </c>
      <c r="AB10" s="40">
        <v>3</v>
      </c>
      <c r="AC10" s="40">
        <f t="shared" si="13"/>
        <v>6</v>
      </c>
      <c r="AD10" s="33">
        <v>4</v>
      </c>
      <c r="AE10" s="33">
        <f t="shared" si="14"/>
        <v>5</v>
      </c>
      <c r="AF10" s="40"/>
      <c r="AG10" s="40">
        <f t="shared" si="15"/>
        <v>0</v>
      </c>
    </row>
    <row r="11" spans="1:33" s="43" customFormat="1" ht="15.75" customHeight="1" x14ac:dyDescent="0.2">
      <c r="A11" s="33" t="s">
        <v>2</v>
      </c>
      <c r="B11" s="33">
        <v>3</v>
      </c>
      <c r="C11" s="34">
        <f t="shared" si="0"/>
        <v>11</v>
      </c>
      <c r="D11" s="37">
        <f t="shared" si="1"/>
        <v>6.6363636363636367</v>
      </c>
      <c r="E11" s="38">
        <f t="shared" si="2"/>
        <v>73</v>
      </c>
      <c r="F11" s="37"/>
      <c r="G11" s="38"/>
      <c r="H11" s="41">
        <v>2</v>
      </c>
      <c r="I11" s="40">
        <f t="shared" si="3"/>
        <v>8</v>
      </c>
      <c r="J11" s="38">
        <v>4</v>
      </c>
      <c r="K11" s="33">
        <f t="shared" si="4"/>
        <v>5</v>
      </c>
      <c r="L11" s="41">
        <v>6</v>
      </c>
      <c r="M11" s="40">
        <f t="shared" si="5"/>
        <v>3</v>
      </c>
      <c r="N11" s="33"/>
      <c r="O11" s="33">
        <f t="shared" si="6"/>
        <v>0</v>
      </c>
      <c r="P11" s="40">
        <v>4</v>
      </c>
      <c r="Q11" s="40">
        <f t="shared" si="7"/>
        <v>5</v>
      </c>
      <c r="R11" s="42">
        <v>1</v>
      </c>
      <c r="S11" s="33">
        <f t="shared" si="8"/>
        <v>10</v>
      </c>
      <c r="T11" s="39">
        <v>1</v>
      </c>
      <c r="U11" s="40">
        <f t="shared" si="9"/>
        <v>10</v>
      </c>
      <c r="V11" s="42">
        <v>1</v>
      </c>
      <c r="W11" s="33">
        <f t="shared" si="10"/>
        <v>10</v>
      </c>
      <c r="X11" s="40">
        <v>3</v>
      </c>
      <c r="Y11" s="40">
        <f t="shared" si="11"/>
        <v>6</v>
      </c>
      <c r="Z11" s="38">
        <v>6</v>
      </c>
      <c r="AA11" s="33">
        <f t="shared" si="12"/>
        <v>3</v>
      </c>
      <c r="AB11" s="40"/>
      <c r="AC11" s="40">
        <f t="shared" si="13"/>
        <v>0</v>
      </c>
      <c r="AD11" s="38">
        <v>2</v>
      </c>
      <c r="AE11" s="33">
        <f t="shared" si="14"/>
        <v>8</v>
      </c>
      <c r="AF11" s="40">
        <v>4</v>
      </c>
      <c r="AG11" s="40">
        <f t="shared" si="15"/>
        <v>5</v>
      </c>
    </row>
    <row r="12" spans="1:33" s="43" customFormat="1" ht="15.75" customHeight="1" x14ac:dyDescent="0.2">
      <c r="A12" s="38" t="s">
        <v>5</v>
      </c>
      <c r="B12" s="33">
        <v>3</v>
      </c>
      <c r="C12" s="34">
        <f t="shared" si="0"/>
        <v>13</v>
      </c>
      <c r="D12" s="37">
        <f t="shared" si="1"/>
        <v>5.615384615384615</v>
      </c>
      <c r="E12" s="38">
        <f t="shared" si="2"/>
        <v>73</v>
      </c>
      <c r="F12" s="37"/>
      <c r="G12" s="38"/>
      <c r="H12" s="40">
        <v>3</v>
      </c>
      <c r="I12" s="40">
        <f t="shared" si="3"/>
        <v>6</v>
      </c>
      <c r="J12" s="33">
        <v>3</v>
      </c>
      <c r="K12" s="33">
        <f t="shared" si="4"/>
        <v>6</v>
      </c>
      <c r="L12" s="41">
        <v>5</v>
      </c>
      <c r="M12" s="40">
        <f t="shared" si="5"/>
        <v>4</v>
      </c>
      <c r="N12" s="33">
        <v>4</v>
      </c>
      <c r="O12" s="33">
        <f t="shared" si="6"/>
        <v>5</v>
      </c>
      <c r="P12" s="41">
        <v>2</v>
      </c>
      <c r="Q12" s="40">
        <f t="shared" si="7"/>
        <v>8</v>
      </c>
      <c r="R12" s="33">
        <v>5</v>
      </c>
      <c r="S12" s="33">
        <f t="shared" si="8"/>
        <v>4</v>
      </c>
      <c r="T12" s="41">
        <v>3</v>
      </c>
      <c r="U12" s="40">
        <f t="shared" si="9"/>
        <v>6</v>
      </c>
      <c r="V12" s="38">
        <v>4</v>
      </c>
      <c r="W12" s="33">
        <f t="shared" si="10"/>
        <v>5</v>
      </c>
      <c r="X12" s="41">
        <v>2</v>
      </c>
      <c r="Y12" s="40">
        <f t="shared" si="11"/>
        <v>8</v>
      </c>
      <c r="Z12" s="38">
        <v>7</v>
      </c>
      <c r="AA12" s="33">
        <f t="shared" si="12"/>
        <v>2</v>
      </c>
      <c r="AB12" s="41">
        <v>4</v>
      </c>
      <c r="AC12" s="40">
        <f t="shared" si="13"/>
        <v>5</v>
      </c>
      <c r="AD12" s="38">
        <v>3</v>
      </c>
      <c r="AE12" s="33">
        <f t="shared" si="14"/>
        <v>6</v>
      </c>
      <c r="AF12" s="41">
        <v>2</v>
      </c>
      <c r="AG12" s="40">
        <f t="shared" si="15"/>
        <v>8</v>
      </c>
    </row>
    <row r="13" spans="1:33" s="43" customFormat="1" ht="15.75" customHeight="1" x14ac:dyDescent="0.2">
      <c r="A13" s="38" t="s">
        <v>6</v>
      </c>
      <c r="B13" s="33">
        <v>5</v>
      </c>
      <c r="C13" s="34">
        <f t="shared" si="0"/>
        <v>11</v>
      </c>
      <c r="D13" s="37">
        <f t="shared" si="1"/>
        <v>5.9090909090909092</v>
      </c>
      <c r="E13" s="38">
        <f t="shared" si="2"/>
        <v>65</v>
      </c>
      <c r="F13" s="37"/>
      <c r="G13" s="38"/>
      <c r="H13" s="41">
        <v>6</v>
      </c>
      <c r="I13" s="40">
        <f t="shared" si="3"/>
        <v>3</v>
      </c>
      <c r="J13" s="33">
        <v>5</v>
      </c>
      <c r="K13" s="33">
        <f t="shared" si="4"/>
        <v>4</v>
      </c>
      <c r="L13" s="41">
        <v>2</v>
      </c>
      <c r="M13" s="40">
        <f t="shared" si="5"/>
        <v>8</v>
      </c>
      <c r="N13" s="38"/>
      <c r="O13" s="33">
        <f t="shared" si="6"/>
        <v>0</v>
      </c>
      <c r="P13" s="41">
        <v>5</v>
      </c>
      <c r="Q13" s="40">
        <f t="shared" si="7"/>
        <v>4</v>
      </c>
      <c r="R13" s="38">
        <v>2</v>
      </c>
      <c r="S13" s="33">
        <f t="shared" si="8"/>
        <v>8</v>
      </c>
      <c r="T13" s="41">
        <v>2</v>
      </c>
      <c r="U13" s="40">
        <f t="shared" si="9"/>
        <v>8</v>
      </c>
      <c r="V13" s="38">
        <v>3</v>
      </c>
      <c r="W13" s="33">
        <f t="shared" si="10"/>
        <v>6</v>
      </c>
      <c r="X13" s="41">
        <v>4</v>
      </c>
      <c r="Y13" s="40">
        <f t="shared" si="11"/>
        <v>5</v>
      </c>
      <c r="Z13" s="33">
        <v>4</v>
      </c>
      <c r="AA13" s="33">
        <f t="shared" si="12"/>
        <v>5</v>
      </c>
      <c r="AB13" s="41"/>
      <c r="AC13" s="40">
        <f t="shared" si="13"/>
        <v>0</v>
      </c>
      <c r="AD13" s="33">
        <v>5</v>
      </c>
      <c r="AE13" s="33">
        <f t="shared" si="14"/>
        <v>4</v>
      </c>
      <c r="AF13" s="39">
        <v>1</v>
      </c>
      <c r="AG13" s="40">
        <f t="shared" si="15"/>
        <v>10</v>
      </c>
    </row>
    <row r="14" spans="1:33" s="43" customFormat="1" ht="15.75" customHeight="1" x14ac:dyDescent="0.2">
      <c r="A14" s="38" t="s">
        <v>22</v>
      </c>
      <c r="B14" s="33">
        <v>6</v>
      </c>
      <c r="C14" s="34">
        <f t="shared" si="0"/>
        <v>6</v>
      </c>
      <c r="D14" s="37">
        <f t="shared" si="1"/>
        <v>4.833333333333333</v>
      </c>
      <c r="E14" s="38">
        <f t="shared" si="2"/>
        <v>29</v>
      </c>
      <c r="F14" s="37"/>
      <c r="G14" s="38"/>
      <c r="H14" s="41">
        <v>4</v>
      </c>
      <c r="I14" s="40">
        <f t="shared" si="3"/>
        <v>5</v>
      </c>
      <c r="J14" s="33"/>
      <c r="K14" s="33">
        <f t="shared" si="4"/>
        <v>0</v>
      </c>
      <c r="L14" s="41">
        <v>4</v>
      </c>
      <c r="M14" s="40">
        <f t="shared" si="5"/>
        <v>5</v>
      </c>
      <c r="N14" s="33">
        <v>3</v>
      </c>
      <c r="O14" s="33">
        <f t="shared" si="6"/>
        <v>6</v>
      </c>
      <c r="P14" s="40"/>
      <c r="Q14" s="40">
        <f t="shared" si="7"/>
        <v>0</v>
      </c>
      <c r="R14" s="33">
        <v>8</v>
      </c>
      <c r="S14" s="33">
        <f t="shared" si="8"/>
        <v>1</v>
      </c>
      <c r="T14" s="40"/>
      <c r="U14" s="40">
        <f t="shared" si="9"/>
        <v>0</v>
      </c>
      <c r="V14" s="33"/>
      <c r="W14" s="33">
        <f t="shared" si="10"/>
        <v>0</v>
      </c>
      <c r="X14" s="40"/>
      <c r="Y14" s="40">
        <f t="shared" si="11"/>
        <v>0</v>
      </c>
      <c r="Z14" s="33"/>
      <c r="AA14" s="33">
        <f t="shared" si="12"/>
        <v>0</v>
      </c>
      <c r="AB14" s="40">
        <v>2</v>
      </c>
      <c r="AC14" s="40">
        <f t="shared" si="13"/>
        <v>8</v>
      </c>
      <c r="AD14" s="33"/>
      <c r="AE14" s="33">
        <f t="shared" si="14"/>
        <v>0</v>
      </c>
      <c r="AF14" s="40">
        <v>5</v>
      </c>
      <c r="AG14" s="40">
        <f t="shared" si="15"/>
        <v>4</v>
      </c>
    </row>
    <row r="15" spans="1:33" s="43" customFormat="1" ht="15.75" customHeight="1" x14ac:dyDescent="0.2">
      <c r="A15" s="38" t="s">
        <v>10</v>
      </c>
      <c r="B15" s="33">
        <v>7</v>
      </c>
      <c r="C15" s="34">
        <f t="shared" si="0"/>
        <v>5</v>
      </c>
      <c r="D15" s="37">
        <f t="shared" si="1"/>
        <v>4.8</v>
      </c>
      <c r="E15" s="38">
        <f t="shared" si="2"/>
        <v>24</v>
      </c>
      <c r="F15" s="37"/>
      <c r="G15" s="38"/>
      <c r="H15" s="40">
        <v>8</v>
      </c>
      <c r="I15" s="40">
        <f t="shared" si="3"/>
        <v>1</v>
      </c>
      <c r="J15" s="33"/>
      <c r="K15" s="33">
        <f t="shared" si="4"/>
        <v>0</v>
      </c>
      <c r="L15" s="40"/>
      <c r="M15" s="40">
        <f t="shared" si="5"/>
        <v>0</v>
      </c>
      <c r="N15" s="38">
        <v>2</v>
      </c>
      <c r="O15" s="33">
        <f t="shared" si="6"/>
        <v>8</v>
      </c>
      <c r="P15" s="39"/>
      <c r="Q15" s="40">
        <f t="shared" si="7"/>
        <v>0</v>
      </c>
      <c r="R15" s="38">
        <v>6</v>
      </c>
      <c r="S15" s="33">
        <f t="shared" si="8"/>
        <v>3</v>
      </c>
      <c r="T15" s="40"/>
      <c r="U15" s="40">
        <f t="shared" si="9"/>
        <v>0</v>
      </c>
      <c r="V15" s="38"/>
      <c r="W15" s="33">
        <f t="shared" si="10"/>
        <v>0</v>
      </c>
      <c r="X15" s="40">
        <v>5</v>
      </c>
      <c r="Y15" s="40">
        <f t="shared" si="11"/>
        <v>4</v>
      </c>
      <c r="Z15" s="38">
        <v>2</v>
      </c>
      <c r="AA15" s="33">
        <f t="shared" si="12"/>
        <v>8</v>
      </c>
      <c r="AB15" s="39"/>
      <c r="AC15" s="40">
        <f t="shared" si="13"/>
        <v>0</v>
      </c>
      <c r="AD15" s="38"/>
      <c r="AE15" s="33">
        <f t="shared" si="14"/>
        <v>0</v>
      </c>
      <c r="AF15" s="39"/>
      <c r="AG15" s="40">
        <f t="shared" si="15"/>
        <v>0</v>
      </c>
    </row>
    <row r="16" spans="1:33" s="43" customFormat="1" ht="15.75" customHeight="1" x14ac:dyDescent="0.2">
      <c r="A16" s="38" t="s">
        <v>72</v>
      </c>
      <c r="B16" s="33">
        <v>8</v>
      </c>
      <c r="C16" s="34">
        <f t="shared" si="0"/>
        <v>3</v>
      </c>
      <c r="D16" s="37">
        <f t="shared" si="1"/>
        <v>3.3333333333333335</v>
      </c>
      <c r="E16" s="38">
        <f t="shared" si="2"/>
        <v>10</v>
      </c>
      <c r="F16" s="37"/>
      <c r="G16" s="38"/>
      <c r="H16" s="41">
        <v>5</v>
      </c>
      <c r="I16" s="40">
        <f t="shared" si="3"/>
        <v>4</v>
      </c>
      <c r="J16" s="42"/>
      <c r="K16" s="33">
        <f t="shared" si="4"/>
        <v>0</v>
      </c>
      <c r="L16" s="41"/>
      <c r="M16" s="40">
        <f t="shared" si="5"/>
        <v>0</v>
      </c>
      <c r="N16" s="33"/>
      <c r="O16" s="33">
        <f t="shared" si="6"/>
        <v>0</v>
      </c>
      <c r="P16" s="40"/>
      <c r="Q16" s="40">
        <f t="shared" si="7"/>
        <v>0</v>
      </c>
      <c r="R16" s="33">
        <v>7</v>
      </c>
      <c r="S16" s="33">
        <f t="shared" si="8"/>
        <v>2</v>
      </c>
      <c r="T16" s="40"/>
      <c r="U16" s="40">
        <f t="shared" si="9"/>
        <v>0</v>
      </c>
      <c r="V16" s="33"/>
      <c r="W16" s="33">
        <f t="shared" si="10"/>
        <v>0</v>
      </c>
      <c r="X16" s="40"/>
      <c r="Y16" s="40">
        <f t="shared" si="11"/>
        <v>0</v>
      </c>
      <c r="Z16" s="38">
        <v>5</v>
      </c>
      <c r="AA16" s="33">
        <f t="shared" si="12"/>
        <v>4</v>
      </c>
      <c r="AB16" s="40"/>
      <c r="AC16" s="40">
        <f t="shared" si="13"/>
        <v>0</v>
      </c>
      <c r="AD16" s="42"/>
      <c r="AE16" s="33">
        <f t="shared" si="14"/>
        <v>0</v>
      </c>
      <c r="AF16" s="40"/>
      <c r="AG16" s="40">
        <f t="shared" si="15"/>
        <v>0</v>
      </c>
    </row>
    <row r="18" spans="1:10" ht="15" x14ac:dyDescent="0.2">
      <c r="F18" s="29"/>
      <c r="G18" s="30"/>
    </row>
    <row r="19" spans="1:10" ht="15" x14ac:dyDescent="0.2">
      <c r="F19" s="29"/>
      <c r="G19" s="30"/>
    </row>
    <row r="20" spans="1:10" ht="15" x14ac:dyDescent="0.2">
      <c r="F20" s="29"/>
      <c r="G20" s="30"/>
    </row>
    <row r="21" spans="1:10" ht="15" x14ac:dyDescent="0.2">
      <c r="F21" s="29"/>
      <c r="G21" s="30"/>
    </row>
    <row r="22" spans="1:10" ht="15" x14ac:dyDescent="0.2">
      <c r="F22" s="29"/>
      <c r="G22" s="30"/>
    </row>
    <row r="24" spans="1:10" ht="15" x14ac:dyDescent="0.2">
      <c r="A24" s="2" t="s">
        <v>12</v>
      </c>
      <c r="B24" s="2"/>
      <c r="C24" s="2"/>
      <c r="D24" s="2"/>
      <c r="E24" s="2"/>
      <c r="F24" s="2"/>
      <c r="G24" s="2"/>
      <c r="H24" s="32"/>
      <c r="J24" s="2"/>
    </row>
    <row r="25" spans="1:10" ht="15" x14ac:dyDescent="0.2">
      <c r="A25" s="2">
        <v>1</v>
      </c>
      <c r="B25" s="127" t="s">
        <v>13</v>
      </c>
      <c r="C25" s="127"/>
      <c r="D25" s="2">
        <v>10</v>
      </c>
      <c r="E25" s="2" t="s">
        <v>9</v>
      </c>
      <c r="F25" s="2"/>
      <c r="G25" s="2"/>
      <c r="H25" s="2"/>
      <c r="J25" s="2"/>
    </row>
    <row r="26" spans="1:10" ht="15" x14ac:dyDescent="0.2">
      <c r="A26" s="2">
        <v>2</v>
      </c>
      <c r="B26" s="127" t="s">
        <v>13</v>
      </c>
      <c r="C26" s="127"/>
      <c r="D26" s="2">
        <v>8</v>
      </c>
      <c r="E26" s="2" t="s">
        <v>9</v>
      </c>
      <c r="F26" s="2"/>
      <c r="G26" s="2"/>
      <c r="H26" s="2"/>
      <c r="J26" s="2"/>
    </row>
    <row r="27" spans="1:10" ht="15" x14ac:dyDescent="0.2">
      <c r="A27" s="2">
        <v>3</v>
      </c>
      <c r="B27" s="127" t="s">
        <v>13</v>
      </c>
      <c r="C27" s="127"/>
      <c r="D27" s="2">
        <v>6</v>
      </c>
      <c r="E27" s="2" t="s">
        <v>9</v>
      </c>
      <c r="F27" s="2"/>
      <c r="G27" s="2"/>
    </row>
    <row r="28" spans="1:10" ht="15" x14ac:dyDescent="0.2">
      <c r="A28" s="2">
        <v>4</v>
      </c>
      <c r="B28" s="127" t="s">
        <v>13</v>
      </c>
      <c r="C28" s="127"/>
      <c r="D28" s="2">
        <v>5</v>
      </c>
      <c r="E28" s="2" t="s">
        <v>9</v>
      </c>
      <c r="F28" s="2"/>
      <c r="G28" s="2"/>
    </row>
    <row r="29" spans="1:10" ht="15" x14ac:dyDescent="0.2">
      <c r="A29" s="2">
        <v>5</v>
      </c>
      <c r="B29" s="127" t="s">
        <v>13</v>
      </c>
      <c r="C29" s="127"/>
      <c r="D29" s="2">
        <v>4</v>
      </c>
      <c r="E29" s="2" t="s">
        <v>9</v>
      </c>
      <c r="F29" s="2"/>
      <c r="G29" s="2"/>
    </row>
    <row r="30" spans="1:10" ht="15" x14ac:dyDescent="0.2">
      <c r="A30" s="2">
        <v>6</v>
      </c>
      <c r="B30" s="127" t="s">
        <v>13</v>
      </c>
      <c r="C30" s="127"/>
      <c r="D30" s="2">
        <v>3</v>
      </c>
      <c r="E30" s="2" t="s">
        <v>9</v>
      </c>
      <c r="F30" s="2"/>
      <c r="G30" s="2"/>
    </row>
    <row r="31" spans="1:10" ht="15" x14ac:dyDescent="0.2">
      <c r="A31" s="2">
        <v>7</v>
      </c>
      <c r="B31" s="127" t="s">
        <v>13</v>
      </c>
      <c r="C31" s="127"/>
      <c r="D31" s="2">
        <v>2</v>
      </c>
      <c r="E31" s="2" t="s">
        <v>9</v>
      </c>
      <c r="F31" s="2"/>
      <c r="G31" s="2"/>
    </row>
    <row r="32" spans="1:10" ht="15" x14ac:dyDescent="0.2">
      <c r="A32" s="2">
        <v>8</v>
      </c>
      <c r="B32" s="127" t="s">
        <v>13</v>
      </c>
      <c r="C32" s="127"/>
      <c r="D32" s="2">
        <v>1</v>
      </c>
      <c r="E32" s="2" t="s">
        <v>9</v>
      </c>
      <c r="F32" s="2"/>
      <c r="G32" s="2"/>
    </row>
    <row r="33" spans="1:7" ht="15" x14ac:dyDescent="0.2">
      <c r="A33" s="26">
        <v>10</v>
      </c>
      <c r="B33" s="125" t="s">
        <v>13</v>
      </c>
      <c r="C33" s="125"/>
      <c r="D33" s="26">
        <v>0</v>
      </c>
      <c r="E33" s="26" t="s">
        <v>9</v>
      </c>
      <c r="F33" s="27" t="s">
        <v>29</v>
      </c>
      <c r="G33" s="2"/>
    </row>
  </sheetData>
  <mergeCells count="26">
    <mergeCell ref="E2:G2"/>
    <mergeCell ref="C6:C7"/>
    <mergeCell ref="F6:G6"/>
    <mergeCell ref="H6:I6"/>
    <mergeCell ref="R6:S6"/>
    <mergeCell ref="T6:U6"/>
    <mergeCell ref="V6:W6"/>
    <mergeCell ref="X6:Y6"/>
    <mergeCell ref="J6:K6"/>
    <mergeCell ref="L6:M6"/>
    <mergeCell ref="AF6:AG6"/>
    <mergeCell ref="B33:C33"/>
    <mergeCell ref="B27:C27"/>
    <mergeCell ref="B28:C28"/>
    <mergeCell ref="B29:C29"/>
    <mergeCell ref="B30:C30"/>
    <mergeCell ref="B31:C31"/>
    <mergeCell ref="B32:C32"/>
    <mergeCell ref="Z6:AA6"/>
    <mergeCell ref="AB6:AC6"/>
    <mergeCell ref="AD6:AE6"/>
    <mergeCell ref="F7:G7"/>
    <mergeCell ref="B25:C25"/>
    <mergeCell ref="B26:C26"/>
    <mergeCell ref="N6:O6"/>
    <mergeCell ref="P6:Q6"/>
  </mergeCells>
  <phoneticPr fontId="3" type="noConversion"/>
  <conditionalFormatting sqref="H9:H16 J9:J16 L9:L16 N9:N16 P9:P16 R15 V15:V16 Z15:Z16">
    <cfRule type="cellIs" dxfId="33" priority="3" stopIfTrue="1" operator="equal">
      <formula>10</formula>
    </cfRule>
  </conditionalFormatting>
  <conditionalFormatting sqref="AD15:AD16">
    <cfRule type="cellIs" dxfId="32" priority="2" stopIfTrue="1" operator="equal">
      <formula>10</formula>
    </cfRule>
  </conditionalFormatting>
  <pageMargins left="0.28000000000000003" right="0.27" top="0.984251969" bottom="0.77" header="0.4921259845" footer="0.4921259845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T33"/>
  <sheetViews>
    <sheetView workbookViewId="0">
      <pane xSplit="5010" ySplit="2865" topLeftCell="AD1" activePane="bottomLeft"/>
      <selection activeCell="A3" sqref="A3"/>
      <selection pane="topRight" activeCell="E2" sqref="E2:G2"/>
      <selection pane="bottomLeft" activeCell="A9" sqref="A9:E17"/>
      <selection pane="bottomRight" activeCell="AE21" sqref="AE21"/>
    </sheetView>
  </sheetViews>
  <sheetFormatPr baseColWidth="10" defaultRowHeight="12.75" x14ac:dyDescent="0.2"/>
  <cols>
    <col min="2" max="3" width="5.5703125" customWidth="1"/>
    <col min="4" max="7" width="10.7109375" customWidth="1"/>
    <col min="8" max="37" width="9.28515625" customWidth="1"/>
    <col min="38" max="40" width="9.42578125" customWidth="1"/>
    <col min="41" max="43" width="9.28515625" customWidth="1"/>
    <col min="44" max="46" width="9.42578125" customWidth="1"/>
  </cols>
  <sheetData>
    <row r="1" spans="1:46" ht="26.25" x14ac:dyDescent="0.4">
      <c r="A1" s="16" t="s">
        <v>31</v>
      </c>
    </row>
    <row r="2" spans="1:46" ht="15" x14ac:dyDescent="0.2">
      <c r="A2" s="2" t="s">
        <v>21</v>
      </c>
      <c r="E2" s="126">
        <v>41623</v>
      </c>
      <c r="F2" s="126"/>
      <c r="G2" s="126"/>
      <c r="H2" s="28"/>
      <c r="I2" s="28"/>
      <c r="J2" s="28"/>
    </row>
    <row r="6" spans="1:46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88</v>
      </c>
      <c r="I6" s="133"/>
      <c r="J6" s="134"/>
      <c r="K6" s="118" t="s">
        <v>87</v>
      </c>
      <c r="L6" s="132"/>
      <c r="M6" s="124"/>
      <c r="N6" s="116" t="s">
        <v>89</v>
      </c>
      <c r="O6" s="133"/>
      <c r="P6" s="134"/>
      <c r="Q6" s="118" t="s">
        <v>90</v>
      </c>
      <c r="R6" s="132"/>
      <c r="S6" s="124"/>
      <c r="T6" s="116" t="s">
        <v>91</v>
      </c>
      <c r="U6" s="133"/>
      <c r="V6" s="134"/>
      <c r="W6" s="118" t="s">
        <v>92</v>
      </c>
      <c r="X6" s="132"/>
      <c r="Y6" s="124"/>
      <c r="Z6" s="116" t="s">
        <v>93</v>
      </c>
      <c r="AA6" s="133"/>
      <c r="AB6" s="134"/>
      <c r="AC6" s="118" t="s">
        <v>94</v>
      </c>
      <c r="AD6" s="132"/>
      <c r="AE6" s="124"/>
      <c r="AF6" s="116" t="s">
        <v>99</v>
      </c>
      <c r="AG6" s="133"/>
      <c r="AH6" s="134"/>
      <c r="AI6" s="118" t="s">
        <v>98</v>
      </c>
      <c r="AJ6" s="132"/>
      <c r="AK6" s="124"/>
      <c r="AL6" s="116" t="s">
        <v>97</v>
      </c>
      <c r="AM6" s="133"/>
      <c r="AN6" s="134"/>
      <c r="AO6" s="118" t="s">
        <v>96</v>
      </c>
      <c r="AP6" s="132"/>
      <c r="AQ6" s="124"/>
      <c r="AR6" s="116" t="s">
        <v>95</v>
      </c>
      <c r="AS6" s="133"/>
      <c r="AT6" s="134"/>
    </row>
    <row r="7" spans="1:46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47" t="s">
        <v>86</v>
      </c>
      <c r="K7" s="9" t="s">
        <v>8</v>
      </c>
      <c r="L7" s="10" t="s">
        <v>9</v>
      </c>
      <c r="M7" s="48" t="s">
        <v>86</v>
      </c>
      <c r="N7" s="7" t="s">
        <v>8</v>
      </c>
      <c r="O7" s="8" t="s">
        <v>9</v>
      </c>
      <c r="P7" s="47" t="s">
        <v>86</v>
      </c>
      <c r="Q7" s="9" t="s">
        <v>8</v>
      </c>
      <c r="R7" s="10" t="s">
        <v>9</v>
      </c>
      <c r="S7" s="48" t="s">
        <v>86</v>
      </c>
      <c r="T7" s="7" t="s">
        <v>8</v>
      </c>
      <c r="U7" s="8" t="s">
        <v>9</v>
      </c>
      <c r="V7" s="47" t="s">
        <v>86</v>
      </c>
      <c r="W7" s="9" t="s">
        <v>8</v>
      </c>
      <c r="X7" s="10" t="s">
        <v>9</v>
      </c>
      <c r="Y7" s="48" t="s">
        <v>86</v>
      </c>
      <c r="Z7" s="7" t="s">
        <v>8</v>
      </c>
      <c r="AA7" s="8" t="s">
        <v>9</v>
      </c>
      <c r="AB7" s="47" t="s">
        <v>86</v>
      </c>
      <c r="AC7" s="9" t="s">
        <v>8</v>
      </c>
      <c r="AD7" s="10" t="s">
        <v>9</v>
      </c>
      <c r="AE7" s="48" t="s">
        <v>86</v>
      </c>
      <c r="AF7" s="7" t="s">
        <v>8</v>
      </c>
      <c r="AG7" s="8" t="s">
        <v>9</v>
      </c>
      <c r="AH7" s="47" t="s">
        <v>86</v>
      </c>
      <c r="AI7" s="9" t="s">
        <v>8</v>
      </c>
      <c r="AJ7" s="10" t="s">
        <v>9</v>
      </c>
      <c r="AK7" s="48" t="s">
        <v>86</v>
      </c>
      <c r="AL7" s="7" t="s">
        <v>8</v>
      </c>
      <c r="AM7" s="8" t="s">
        <v>9</v>
      </c>
      <c r="AN7" s="47" t="s">
        <v>86</v>
      </c>
      <c r="AO7" s="9" t="s">
        <v>8</v>
      </c>
      <c r="AP7" s="10" t="s">
        <v>9</v>
      </c>
      <c r="AQ7" s="48" t="s">
        <v>86</v>
      </c>
      <c r="AR7" s="7" t="s">
        <v>8</v>
      </c>
      <c r="AS7" s="8" t="s">
        <v>9</v>
      </c>
      <c r="AT7" s="47" t="s">
        <v>86</v>
      </c>
    </row>
    <row r="8" spans="1:46" ht="6" customHeight="1" x14ac:dyDescent="0.2">
      <c r="H8" s="1"/>
      <c r="I8" s="1"/>
      <c r="J8" s="1"/>
      <c r="N8" s="1"/>
      <c r="O8" s="1"/>
      <c r="P8" s="1"/>
      <c r="T8" s="1"/>
      <c r="U8" s="1"/>
      <c r="V8" s="1"/>
      <c r="Z8" s="1"/>
      <c r="AA8" s="1"/>
      <c r="AB8" s="1"/>
      <c r="AF8" s="1"/>
      <c r="AG8" s="1"/>
      <c r="AH8" s="1"/>
      <c r="AL8" s="1"/>
      <c r="AM8" s="1"/>
      <c r="AN8" s="1"/>
      <c r="AR8" s="1"/>
      <c r="AS8" s="1"/>
      <c r="AT8" s="1"/>
    </row>
    <row r="9" spans="1:46" s="43" customFormat="1" ht="15.75" customHeight="1" x14ac:dyDescent="0.2">
      <c r="A9" s="49" t="s">
        <v>6</v>
      </c>
      <c r="B9" s="33">
        <v>1</v>
      </c>
      <c r="C9" s="34">
        <f t="shared" ref="C9:C17" si="0">COUNT($H9,$K9,$N9,$Q9,$T9,$W9,$Z9,$AC9,$AF9,$AI9,$AL9,$AO9,$AR9)</f>
        <v>13</v>
      </c>
      <c r="D9" s="35">
        <f t="shared" ref="D9:D17" si="1">E9/COUNT($H9,$K9,$N9,$Q9,$T9,$W9,$Z9,$AC9,$AF9,$AI9,$AL9,$AO9,$AR9)</f>
        <v>7.384615384615385</v>
      </c>
      <c r="E9" s="36">
        <f t="shared" ref="E9:E17" si="2">SUM($I9+$L9+$O9+$R9+$U9+$X9+$AA9+$AD9+$AG9+$AJ9+$AM9+$AP9+$AS9+J9+M9+P9+S9+V9+Y9+AB9+AE9+AH9+AK9+AN9+AQ9+AT9)</f>
        <v>96</v>
      </c>
      <c r="F9" s="37"/>
      <c r="G9" s="38"/>
      <c r="H9" s="41">
        <v>5</v>
      </c>
      <c r="I9" s="40">
        <f t="shared" ref="I9:I17" si="3">IF(H9="",0,VLOOKUP(H9,punkte,4,FALSE))</f>
        <v>4</v>
      </c>
      <c r="J9" s="40"/>
      <c r="K9" s="33">
        <v>3</v>
      </c>
      <c r="L9" s="33">
        <f t="shared" ref="L9:L17" si="4">IF(K9="",0,VLOOKUP(K9,punkte,4,FALSE))</f>
        <v>6</v>
      </c>
      <c r="M9" s="33">
        <v>2</v>
      </c>
      <c r="N9" s="41">
        <v>3</v>
      </c>
      <c r="O9" s="40">
        <f t="shared" ref="O9:O17" si="5">IF(N9="",0,VLOOKUP(N9,punkte,4,FALSE))</f>
        <v>6</v>
      </c>
      <c r="P9" s="40"/>
      <c r="Q9" s="38">
        <v>4</v>
      </c>
      <c r="R9" s="33">
        <f t="shared" ref="R9:R17" si="6">IF(Q9="",0,VLOOKUP(Q9,punkte,4,FALSE))</f>
        <v>5</v>
      </c>
      <c r="S9" s="33">
        <v>2</v>
      </c>
      <c r="T9" s="41">
        <v>4</v>
      </c>
      <c r="U9" s="40">
        <f t="shared" ref="U9:U17" si="7">IF(T9="",0,VLOOKUP(T9,punkte,4,FALSE))</f>
        <v>5</v>
      </c>
      <c r="V9" s="40">
        <v>1</v>
      </c>
      <c r="W9" s="42">
        <v>1</v>
      </c>
      <c r="X9" s="33">
        <f t="shared" ref="X9:X17" si="8">IF(W9="",0,VLOOKUP(W9,punkte,4,FALSE))</f>
        <v>10</v>
      </c>
      <c r="Y9" s="33">
        <v>2</v>
      </c>
      <c r="Z9" s="39">
        <v>1</v>
      </c>
      <c r="AA9" s="40">
        <f t="shared" ref="AA9:AA17" si="9">IF(Z9="",0,VLOOKUP(Z9,punkte,4,FALSE))</f>
        <v>10</v>
      </c>
      <c r="AB9" s="40">
        <v>1</v>
      </c>
      <c r="AC9" s="38">
        <v>5</v>
      </c>
      <c r="AD9" s="33">
        <f t="shared" ref="AD9:AD17" si="10">IF(AC9="",0,VLOOKUP(AC9,punkte,4,FALSE))</f>
        <v>4</v>
      </c>
      <c r="AE9" s="33"/>
      <c r="AF9" s="39">
        <v>1</v>
      </c>
      <c r="AG9" s="40">
        <f t="shared" ref="AG9:AG17" si="11">IF(AF9="",0,VLOOKUP(AF9,punkte,4,FALSE))</f>
        <v>10</v>
      </c>
      <c r="AH9" s="40">
        <v>4</v>
      </c>
      <c r="AI9" s="33">
        <v>4</v>
      </c>
      <c r="AJ9" s="33">
        <f t="shared" ref="AJ9:AJ17" si="12">IF(AI9="",0,VLOOKUP(AI9,punkte,4,FALSE))</f>
        <v>5</v>
      </c>
      <c r="AK9" s="33">
        <v>1</v>
      </c>
      <c r="AL9" s="41">
        <v>4</v>
      </c>
      <c r="AM9" s="40">
        <f t="shared" ref="AM9:AM17" si="13">IF(AL9="",0,VLOOKUP(AL9,punkte,4,FALSE))</f>
        <v>5</v>
      </c>
      <c r="AN9" s="40"/>
      <c r="AO9" s="33">
        <v>5</v>
      </c>
      <c r="AP9" s="33">
        <f t="shared" ref="AP9:AP17" si="14">IF(AO9="",0,VLOOKUP(AO9,punkte,4,FALSE))</f>
        <v>4</v>
      </c>
      <c r="AQ9" s="33"/>
      <c r="AR9" s="41">
        <v>2</v>
      </c>
      <c r="AS9" s="40">
        <f t="shared" ref="AS9:AS17" si="15">IF(AR9="",0,VLOOKUP(AR9,punkte,4,FALSE))</f>
        <v>8</v>
      </c>
      <c r="AT9" s="40">
        <v>1</v>
      </c>
    </row>
    <row r="10" spans="1:46" s="43" customFormat="1" ht="15.75" customHeight="1" x14ac:dyDescent="0.2">
      <c r="A10" s="38" t="s">
        <v>5</v>
      </c>
      <c r="B10" s="33">
        <v>2</v>
      </c>
      <c r="C10" s="34">
        <f t="shared" si="0"/>
        <v>13</v>
      </c>
      <c r="D10" s="37">
        <f t="shared" si="1"/>
        <v>6.7692307692307692</v>
      </c>
      <c r="E10" s="38">
        <f t="shared" si="2"/>
        <v>88</v>
      </c>
      <c r="F10" s="37"/>
      <c r="G10" s="38"/>
      <c r="H10" s="40">
        <v>4</v>
      </c>
      <c r="I10" s="40">
        <f t="shared" si="3"/>
        <v>5</v>
      </c>
      <c r="J10" s="40">
        <v>1</v>
      </c>
      <c r="K10" s="33">
        <v>5</v>
      </c>
      <c r="L10" s="33">
        <f t="shared" si="4"/>
        <v>4</v>
      </c>
      <c r="M10" s="33"/>
      <c r="N10" s="41">
        <v>4</v>
      </c>
      <c r="O10" s="40">
        <f t="shared" si="5"/>
        <v>5</v>
      </c>
      <c r="P10" s="40"/>
      <c r="Q10" s="33">
        <v>3</v>
      </c>
      <c r="R10" s="33">
        <f t="shared" si="6"/>
        <v>6</v>
      </c>
      <c r="S10" s="33"/>
      <c r="T10" s="39">
        <v>1</v>
      </c>
      <c r="U10" s="40">
        <f t="shared" si="7"/>
        <v>10</v>
      </c>
      <c r="V10" s="40">
        <v>4</v>
      </c>
      <c r="W10" s="33">
        <v>6</v>
      </c>
      <c r="X10" s="33">
        <f t="shared" si="8"/>
        <v>3</v>
      </c>
      <c r="Y10" s="33"/>
      <c r="Z10" s="41">
        <v>4</v>
      </c>
      <c r="AA10" s="40">
        <f t="shared" si="9"/>
        <v>5</v>
      </c>
      <c r="AB10" s="40"/>
      <c r="AC10" s="38">
        <v>2</v>
      </c>
      <c r="AD10" s="33">
        <f t="shared" si="10"/>
        <v>8</v>
      </c>
      <c r="AE10" s="33">
        <v>2</v>
      </c>
      <c r="AF10" s="41">
        <v>3</v>
      </c>
      <c r="AG10" s="40">
        <f t="shared" si="11"/>
        <v>6</v>
      </c>
      <c r="AH10" s="40">
        <v>2</v>
      </c>
      <c r="AI10" s="38">
        <v>5</v>
      </c>
      <c r="AJ10" s="33">
        <f t="shared" si="12"/>
        <v>4</v>
      </c>
      <c r="AK10" s="33"/>
      <c r="AL10" s="39">
        <v>1</v>
      </c>
      <c r="AM10" s="40">
        <f t="shared" si="13"/>
        <v>10</v>
      </c>
      <c r="AN10" s="40">
        <v>1</v>
      </c>
      <c r="AO10" s="38">
        <v>2</v>
      </c>
      <c r="AP10" s="33">
        <f t="shared" si="14"/>
        <v>8</v>
      </c>
      <c r="AQ10" s="33">
        <v>1</v>
      </c>
      <c r="AR10" s="41">
        <v>6</v>
      </c>
      <c r="AS10" s="40">
        <f t="shared" si="15"/>
        <v>3</v>
      </c>
      <c r="AT10" s="40"/>
    </row>
    <row r="11" spans="1:46" s="43" customFormat="1" ht="15.75" customHeight="1" x14ac:dyDescent="0.2">
      <c r="A11" s="33" t="s">
        <v>2</v>
      </c>
      <c r="B11" s="33">
        <v>3</v>
      </c>
      <c r="C11" s="34">
        <f t="shared" si="0"/>
        <v>12</v>
      </c>
      <c r="D11" s="37">
        <f t="shared" si="1"/>
        <v>6.833333333333333</v>
      </c>
      <c r="E11" s="38">
        <f t="shared" si="2"/>
        <v>82</v>
      </c>
      <c r="F11" s="37"/>
      <c r="G11" s="38"/>
      <c r="H11" s="41">
        <v>3</v>
      </c>
      <c r="I11" s="40">
        <f t="shared" si="3"/>
        <v>6</v>
      </c>
      <c r="J11" s="40">
        <v>1</v>
      </c>
      <c r="K11" s="38"/>
      <c r="L11" s="33">
        <f t="shared" si="4"/>
        <v>0</v>
      </c>
      <c r="M11" s="33"/>
      <c r="N11" s="41">
        <v>5</v>
      </c>
      <c r="O11" s="40">
        <f t="shared" si="5"/>
        <v>4</v>
      </c>
      <c r="P11" s="40">
        <v>1</v>
      </c>
      <c r="Q11" s="42">
        <v>1</v>
      </c>
      <c r="R11" s="33">
        <f t="shared" si="6"/>
        <v>10</v>
      </c>
      <c r="S11" s="33">
        <v>3</v>
      </c>
      <c r="T11" s="40">
        <v>5</v>
      </c>
      <c r="U11" s="40">
        <f t="shared" si="7"/>
        <v>4</v>
      </c>
      <c r="V11" s="40"/>
      <c r="W11" s="38">
        <v>5</v>
      </c>
      <c r="X11" s="33">
        <f t="shared" si="8"/>
        <v>4</v>
      </c>
      <c r="Y11" s="33"/>
      <c r="Z11" s="41">
        <v>3</v>
      </c>
      <c r="AA11" s="40">
        <f t="shared" si="9"/>
        <v>6</v>
      </c>
      <c r="AB11" s="40">
        <v>1</v>
      </c>
      <c r="AC11" s="38">
        <v>3</v>
      </c>
      <c r="AD11" s="33">
        <f t="shared" si="10"/>
        <v>6</v>
      </c>
      <c r="AE11" s="33">
        <v>1</v>
      </c>
      <c r="AF11" s="40">
        <v>2</v>
      </c>
      <c r="AG11" s="40">
        <f t="shared" si="11"/>
        <v>8</v>
      </c>
      <c r="AH11" s="40"/>
      <c r="AI11" s="38">
        <v>2</v>
      </c>
      <c r="AJ11" s="33">
        <f t="shared" si="12"/>
        <v>8</v>
      </c>
      <c r="AK11" s="33">
        <v>2</v>
      </c>
      <c r="AL11" s="40">
        <v>2</v>
      </c>
      <c r="AM11" s="40">
        <f t="shared" si="13"/>
        <v>8</v>
      </c>
      <c r="AN11" s="40">
        <v>2</v>
      </c>
      <c r="AO11" s="38">
        <v>6</v>
      </c>
      <c r="AP11" s="33">
        <f t="shared" si="14"/>
        <v>3</v>
      </c>
      <c r="AQ11" s="33"/>
      <c r="AR11" s="40">
        <v>5</v>
      </c>
      <c r="AS11" s="40">
        <f t="shared" si="15"/>
        <v>4</v>
      </c>
      <c r="AT11" s="40"/>
    </row>
    <row r="12" spans="1:46" s="43" customFormat="1" ht="15.75" customHeight="1" x14ac:dyDescent="0.2">
      <c r="A12" s="38" t="s">
        <v>1</v>
      </c>
      <c r="B12" s="33">
        <v>4</v>
      </c>
      <c r="C12" s="34">
        <f t="shared" si="0"/>
        <v>11</v>
      </c>
      <c r="D12" s="37">
        <f t="shared" si="1"/>
        <v>6.9545454545454541</v>
      </c>
      <c r="E12" s="38">
        <f t="shared" si="2"/>
        <v>76.5</v>
      </c>
      <c r="F12" s="37"/>
      <c r="G12" s="38"/>
      <c r="H12" s="41">
        <v>2</v>
      </c>
      <c r="I12" s="40">
        <f t="shared" si="3"/>
        <v>8</v>
      </c>
      <c r="J12" s="40">
        <v>1.5</v>
      </c>
      <c r="K12" s="38">
        <v>6</v>
      </c>
      <c r="L12" s="33">
        <f t="shared" si="4"/>
        <v>3</v>
      </c>
      <c r="M12" s="33"/>
      <c r="N12" s="39">
        <v>1</v>
      </c>
      <c r="O12" s="40">
        <f t="shared" si="5"/>
        <v>10</v>
      </c>
      <c r="P12" s="40">
        <v>2</v>
      </c>
      <c r="Q12" s="38">
        <v>2</v>
      </c>
      <c r="R12" s="33">
        <f t="shared" si="6"/>
        <v>8</v>
      </c>
      <c r="S12" s="33"/>
      <c r="T12" s="40">
        <v>2</v>
      </c>
      <c r="U12" s="40">
        <f t="shared" si="7"/>
        <v>8</v>
      </c>
      <c r="V12" s="40">
        <v>1</v>
      </c>
      <c r="W12" s="33">
        <v>2</v>
      </c>
      <c r="X12" s="33">
        <f t="shared" si="8"/>
        <v>8</v>
      </c>
      <c r="Y12" s="33">
        <v>1</v>
      </c>
      <c r="Z12" s="40"/>
      <c r="AA12" s="40">
        <f t="shared" si="9"/>
        <v>0</v>
      </c>
      <c r="AB12" s="40"/>
      <c r="AC12" s="33">
        <v>4</v>
      </c>
      <c r="AD12" s="33">
        <f t="shared" si="10"/>
        <v>5</v>
      </c>
      <c r="AE12" s="33"/>
      <c r="AF12" s="40">
        <v>5</v>
      </c>
      <c r="AG12" s="40">
        <f t="shared" si="11"/>
        <v>4</v>
      </c>
      <c r="AH12" s="40"/>
      <c r="AI12" s="33">
        <v>3</v>
      </c>
      <c r="AJ12" s="33">
        <f t="shared" si="12"/>
        <v>6</v>
      </c>
      <c r="AK12" s="33"/>
      <c r="AL12" s="40"/>
      <c r="AM12" s="40">
        <f t="shared" si="13"/>
        <v>0</v>
      </c>
      <c r="AN12" s="40"/>
      <c r="AO12" s="33">
        <v>4</v>
      </c>
      <c r="AP12" s="33">
        <f t="shared" si="14"/>
        <v>5</v>
      </c>
      <c r="AQ12" s="33"/>
      <c r="AR12" s="40">
        <v>3</v>
      </c>
      <c r="AS12" s="40">
        <f t="shared" si="15"/>
        <v>6</v>
      </c>
      <c r="AT12" s="40"/>
    </row>
    <row r="13" spans="1:46" s="43" customFormat="1" ht="15.75" customHeight="1" x14ac:dyDescent="0.2">
      <c r="A13" s="38" t="s">
        <v>101</v>
      </c>
      <c r="B13" s="33">
        <v>5</v>
      </c>
      <c r="C13" s="34">
        <f t="shared" si="0"/>
        <v>11</v>
      </c>
      <c r="D13" s="37">
        <f t="shared" si="1"/>
        <v>6.7272727272727275</v>
      </c>
      <c r="E13" s="38">
        <f t="shared" si="2"/>
        <v>74</v>
      </c>
      <c r="F13" s="37"/>
      <c r="G13" s="38"/>
      <c r="H13" s="41">
        <v>6</v>
      </c>
      <c r="I13" s="40">
        <f t="shared" si="3"/>
        <v>3</v>
      </c>
      <c r="J13" s="40"/>
      <c r="K13" s="38">
        <v>4</v>
      </c>
      <c r="L13" s="33">
        <f t="shared" si="4"/>
        <v>5</v>
      </c>
      <c r="M13" s="33"/>
      <c r="N13" s="41">
        <v>2</v>
      </c>
      <c r="O13" s="40">
        <f t="shared" si="5"/>
        <v>8</v>
      </c>
      <c r="P13" s="40">
        <v>3</v>
      </c>
      <c r="Q13" s="33"/>
      <c r="R13" s="33">
        <f t="shared" si="6"/>
        <v>0</v>
      </c>
      <c r="S13" s="33"/>
      <c r="T13" s="40">
        <v>6</v>
      </c>
      <c r="U13" s="40">
        <f t="shared" si="7"/>
        <v>3</v>
      </c>
      <c r="V13" s="40"/>
      <c r="W13" s="33">
        <v>3</v>
      </c>
      <c r="X13" s="33">
        <f t="shared" si="8"/>
        <v>6</v>
      </c>
      <c r="Y13" s="33"/>
      <c r="Z13" s="40">
        <v>5</v>
      </c>
      <c r="AA13" s="40">
        <f t="shared" si="9"/>
        <v>4</v>
      </c>
      <c r="AB13" s="40"/>
      <c r="AC13" s="33"/>
      <c r="AD13" s="33">
        <f t="shared" si="10"/>
        <v>0</v>
      </c>
      <c r="AE13" s="33"/>
      <c r="AF13" s="40">
        <v>4</v>
      </c>
      <c r="AG13" s="40">
        <f t="shared" si="11"/>
        <v>5</v>
      </c>
      <c r="AH13" s="40"/>
      <c r="AI13" s="42">
        <v>1</v>
      </c>
      <c r="AJ13" s="33">
        <f t="shared" si="12"/>
        <v>10</v>
      </c>
      <c r="AK13" s="33">
        <v>2</v>
      </c>
      <c r="AL13" s="40">
        <v>3</v>
      </c>
      <c r="AM13" s="40">
        <f t="shared" si="13"/>
        <v>6</v>
      </c>
      <c r="AN13" s="40"/>
      <c r="AO13" s="42">
        <v>1</v>
      </c>
      <c r="AP13" s="33">
        <f t="shared" si="14"/>
        <v>10</v>
      </c>
      <c r="AQ13" s="33">
        <v>3</v>
      </c>
      <c r="AR13" s="40">
        <v>4</v>
      </c>
      <c r="AS13" s="40">
        <f t="shared" si="15"/>
        <v>5</v>
      </c>
      <c r="AT13" s="40">
        <v>1</v>
      </c>
    </row>
    <row r="14" spans="1:46" s="43" customFormat="1" ht="15.75" customHeight="1" x14ac:dyDescent="0.2">
      <c r="A14" s="38" t="s">
        <v>10</v>
      </c>
      <c r="B14" s="33">
        <v>6</v>
      </c>
      <c r="C14" s="34">
        <f t="shared" si="0"/>
        <v>7</v>
      </c>
      <c r="D14" s="37">
        <f t="shared" si="1"/>
        <v>6.4285714285714288</v>
      </c>
      <c r="E14" s="38">
        <f t="shared" si="2"/>
        <v>45</v>
      </c>
      <c r="F14" s="37"/>
      <c r="G14" s="38"/>
      <c r="H14" s="40"/>
      <c r="I14" s="40">
        <f t="shared" si="3"/>
        <v>0</v>
      </c>
      <c r="J14" s="40"/>
      <c r="K14" s="33"/>
      <c r="L14" s="33">
        <f t="shared" si="4"/>
        <v>0</v>
      </c>
      <c r="M14" s="33"/>
      <c r="N14" s="40">
        <v>6</v>
      </c>
      <c r="O14" s="40">
        <f t="shared" si="5"/>
        <v>3</v>
      </c>
      <c r="P14" s="40"/>
      <c r="Q14" s="38">
        <v>6</v>
      </c>
      <c r="R14" s="33">
        <f t="shared" si="6"/>
        <v>3</v>
      </c>
      <c r="S14" s="33"/>
      <c r="T14" s="41">
        <v>3</v>
      </c>
      <c r="U14" s="40">
        <f t="shared" si="7"/>
        <v>6</v>
      </c>
      <c r="V14" s="40"/>
      <c r="W14" s="38"/>
      <c r="X14" s="33">
        <f t="shared" si="8"/>
        <v>0</v>
      </c>
      <c r="Y14" s="33"/>
      <c r="Z14" s="40"/>
      <c r="AA14" s="40">
        <f t="shared" si="9"/>
        <v>0</v>
      </c>
      <c r="AB14" s="40"/>
      <c r="AC14" s="42">
        <v>1</v>
      </c>
      <c r="AD14" s="33">
        <f t="shared" si="10"/>
        <v>10</v>
      </c>
      <c r="AE14" s="33">
        <v>1</v>
      </c>
      <c r="AF14" s="40">
        <v>7</v>
      </c>
      <c r="AG14" s="40">
        <f t="shared" si="11"/>
        <v>2</v>
      </c>
      <c r="AH14" s="40"/>
      <c r="AI14" s="38"/>
      <c r="AJ14" s="33">
        <f t="shared" si="12"/>
        <v>0</v>
      </c>
      <c r="AK14" s="33"/>
      <c r="AL14" s="39"/>
      <c r="AM14" s="40">
        <f t="shared" si="13"/>
        <v>0</v>
      </c>
      <c r="AN14" s="40"/>
      <c r="AO14" s="38">
        <v>3</v>
      </c>
      <c r="AP14" s="33">
        <f t="shared" si="14"/>
        <v>6</v>
      </c>
      <c r="AQ14" s="33">
        <v>1</v>
      </c>
      <c r="AR14" s="39">
        <v>1</v>
      </c>
      <c r="AS14" s="40">
        <f t="shared" si="15"/>
        <v>10</v>
      </c>
      <c r="AT14" s="40">
        <v>3</v>
      </c>
    </row>
    <row r="15" spans="1:46" s="43" customFormat="1" ht="15.75" customHeight="1" x14ac:dyDescent="0.2">
      <c r="A15" s="38" t="s">
        <v>4</v>
      </c>
      <c r="B15" s="33">
        <v>7</v>
      </c>
      <c r="C15" s="34">
        <f t="shared" si="0"/>
        <v>5</v>
      </c>
      <c r="D15" s="37">
        <f t="shared" si="1"/>
        <v>7.1</v>
      </c>
      <c r="E15" s="38">
        <f t="shared" si="2"/>
        <v>35.5</v>
      </c>
      <c r="F15" s="37"/>
      <c r="G15" s="38"/>
      <c r="H15" s="39">
        <v>1</v>
      </c>
      <c r="I15" s="40">
        <f t="shared" si="3"/>
        <v>10</v>
      </c>
      <c r="J15" s="40">
        <v>1.5</v>
      </c>
      <c r="K15" s="42">
        <v>1</v>
      </c>
      <c r="L15" s="33">
        <f t="shared" si="4"/>
        <v>10</v>
      </c>
      <c r="M15" s="33">
        <v>1</v>
      </c>
      <c r="N15" s="41">
        <v>7</v>
      </c>
      <c r="O15" s="40">
        <f t="shared" si="5"/>
        <v>2</v>
      </c>
      <c r="P15" s="40"/>
      <c r="Q15" s="38">
        <v>5</v>
      </c>
      <c r="R15" s="33">
        <f t="shared" si="6"/>
        <v>4</v>
      </c>
      <c r="S15" s="33"/>
      <c r="T15" s="39"/>
      <c r="U15" s="40">
        <f t="shared" si="7"/>
        <v>0</v>
      </c>
      <c r="V15" s="40"/>
      <c r="W15" s="38">
        <v>4</v>
      </c>
      <c r="X15" s="33">
        <f t="shared" si="8"/>
        <v>5</v>
      </c>
      <c r="Y15" s="33">
        <v>2</v>
      </c>
      <c r="Z15" s="41"/>
      <c r="AA15" s="40">
        <f t="shared" si="9"/>
        <v>0</v>
      </c>
      <c r="AB15" s="40"/>
      <c r="AC15" s="38"/>
      <c r="AD15" s="33">
        <f t="shared" si="10"/>
        <v>0</v>
      </c>
      <c r="AE15" s="33"/>
      <c r="AF15" s="39"/>
      <c r="AG15" s="40">
        <f t="shared" si="11"/>
        <v>0</v>
      </c>
      <c r="AH15" s="40"/>
      <c r="AI15" s="42"/>
      <c r="AJ15" s="33">
        <f t="shared" si="12"/>
        <v>0</v>
      </c>
      <c r="AK15" s="33"/>
      <c r="AL15" s="39"/>
      <c r="AM15" s="40">
        <f t="shared" si="13"/>
        <v>0</v>
      </c>
      <c r="AN15" s="40"/>
      <c r="AO15" s="42"/>
      <c r="AP15" s="33">
        <f t="shared" si="14"/>
        <v>0</v>
      </c>
      <c r="AQ15" s="33"/>
      <c r="AR15" s="40"/>
      <c r="AS15" s="40">
        <f t="shared" si="15"/>
        <v>0</v>
      </c>
      <c r="AT15" s="40"/>
    </row>
    <row r="16" spans="1:46" s="43" customFormat="1" ht="15.75" customHeight="1" x14ac:dyDescent="0.2">
      <c r="A16" s="38" t="s">
        <v>22</v>
      </c>
      <c r="B16" s="33">
        <v>8</v>
      </c>
      <c r="C16" s="34">
        <f t="shared" si="0"/>
        <v>2</v>
      </c>
      <c r="D16" s="37">
        <f t="shared" si="1"/>
        <v>10</v>
      </c>
      <c r="E16" s="38">
        <f t="shared" si="2"/>
        <v>20</v>
      </c>
      <c r="F16" s="37"/>
      <c r="G16" s="38"/>
      <c r="H16" s="41"/>
      <c r="I16" s="40">
        <f t="shared" si="3"/>
        <v>0</v>
      </c>
      <c r="J16" s="40"/>
      <c r="K16" s="33">
        <v>2</v>
      </c>
      <c r="L16" s="33">
        <f t="shared" si="4"/>
        <v>8</v>
      </c>
      <c r="M16" s="33">
        <v>2</v>
      </c>
      <c r="N16" s="41"/>
      <c r="O16" s="40">
        <f t="shared" si="5"/>
        <v>0</v>
      </c>
      <c r="P16" s="40"/>
      <c r="Q16" s="33"/>
      <c r="R16" s="33">
        <f t="shared" si="6"/>
        <v>0</v>
      </c>
      <c r="S16" s="33"/>
      <c r="T16" s="40"/>
      <c r="U16" s="40">
        <f t="shared" si="7"/>
        <v>0</v>
      </c>
      <c r="V16" s="40"/>
      <c r="W16" s="33"/>
      <c r="X16" s="33">
        <f t="shared" si="8"/>
        <v>0</v>
      </c>
      <c r="Y16" s="33"/>
      <c r="Z16" s="40">
        <v>2</v>
      </c>
      <c r="AA16" s="40">
        <f t="shared" si="9"/>
        <v>8</v>
      </c>
      <c r="AB16" s="40">
        <v>2</v>
      </c>
      <c r="AC16" s="33"/>
      <c r="AD16" s="33">
        <f t="shared" si="10"/>
        <v>0</v>
      </c>
      <c r="AE16" s="33"/>
      <c r="AF16" s="40"/>
      <c r="AG16" s="40">
        <f t="shared" si="11"/>
        <v>0</v>
      </c>
      <c r="AH16" s="40"/>
      <c r="AI16" s="33"/>
      <c r="AJ16" s="33">
        <f t="shared" si="12"/>
        <v>0</v>
      </c>
      <c r="AK16" s="33"/>
      <c r="AL16" s="40"/>
      <c r="AM16" s="40">
        <f t="shared" si="13"/>
        <v>0</v>
      </c>
      <c r="AN16" s="40"/>
      <c r="AO16" s="33"/>
      <c r="AP16" s="33">
        <f t="shared" si="14"/>
        <v>0</v>
      </c>
      <c r="AQ16" s="33"/>
      <c r="AR16" s="40"/>
      <c r="AS16" s="40">
        <f t="shared" si="15"/>
        <v>0</v>
      </c>
      <c r="AT16" s="40"/>
    </row>
    <row r="17" spans="1:46" s="43" customFormat="1" ht="15.75" customHeight="1" x14ac:dyDescent="0.2">
      <c r="A17" s="38" t="s">
        <v>100</v>
      </c>
      <c r="B17" s="33">
        <v>9</v>
      </c>
      <c r="C17" s="34">
        <f t="shared" si="0"/>
        <v>3</v>
      </c>
      <c r="D17" s="37">
        <f t="shared" si="1"/>
        <v>2.6666666666666665</v>
      </c>
      <c r="E17" s="38">
        <f t="shared" si="2"/>
        <v>8</v>
      </c>
      <c r="F17" s="37"/>
      <c r="G17" s="38"/>
      <c r="H17" s="40"/>
      <c r="I17" s="40">
        <f t="shared" si="3"/>
        <v>0</v>
      </c>
      <c r="J17" s="40"/>
      <c r="K17" s="33"/>
      <c r="L17" s="33">
        <f t="shared" si="4"/>
        <v>0</v>
      </c>
      <c r="M17" s="33"/>
      <c r="N17" s="40"/>
      <c r="O17" s="40">
        <f t="shared" si="5"/>
        <v>0</v>
      </c>
      <c r="P17" s="40"/>
      <c r="Q17" s="38"/>
      <c r="R17" s="33">
        <f t="shared" si="6"/>
        <v>0</v>
      </c>
      <c r="S17" s="33"/>
      <c r="T17" s="41">
        <v>7</v>
      </c>
      <c r="U17" s="40">
        <f t="shared" si="7"/>
        <v>2</v>
      </c>
      <c r="V17" s="40"/>
      <c r="W17" s="38"/>
      <c r="X17" s="33">
        <f t="shared" si="8"/>
        <v>0</v>
      </c>
      <c r="Y17" s="33"/>
      <c r="Z17" s="40"/>
      <c r="AA17" s="40">
        <f t="shared" si="9"/>
        <v>0</v>
      </c>
      <c r="AB17" s="40"/>
      <c r="AC17" s="38"/>
      <c r="AD17" s="33">
        <f t="shared" si="10"/>
        <v>0</v>
      </c>
      <c r="AE17" s="33"/>
      <c r="AF17" s="40">
        <v>6</v>
      </c>
      <c r="AG17" s="40">
        <f t="shared" si="11"/>
        <v>3</v>
      </c>
      <c r="AH17" s="40"/>
      <c r="AI17" s="38">
        <v>6</v>
      </c>
      <c r="AJ17" s="33">
        <f t="shared" si="12"/>
        <v>3</v>
      </c>
      <c r="AK17" s="33"/>
      <c r="AL17" s="39"/>
      <c r="AM17" s="40">
        <f t="shared" si="13"/>
        <v>0</v>
      </c>
      <c r="AN17" s="40"/>
      <c r="AO17" s="38"/>
      <c r="AP17" s="33">
        <f t="shared" si="14"/>
        <v>0</v>
      </c>
      <c r="AQ17" s="33"/>
      <c r="AR17" s="39"/>
      <c r="AS17" s="40">
        <f t="shared" si="15"/>
        <v>0</v>
      </c>
      <c r="AT17" s="40"/>
    </row>
    <row r="18" spans="1:46" ht="15" x14ac:dyDescent="0.2">
      <c r="F18" s="29"/>
      <c r="G18" s="30"/>
    </row>
    <row r="19" spans="1:46" ht="15" x14ac:dyDescent="0.2">
      <c r="F19" s="29"/>
      <c r="G19" s="30"/>
    </row>
    <row r="20" spans="1:46" ht="15" x14ac:dyDescent="0.2">
      <c r="F20" s="29"/>
      <c r="G20" s="30"/>
    </row>
    <row r="21" spans="1:46" ht="15" x14ac:dyDescent="0.2">
      <c r="F21" s="29"/>
      <c r="G21" s="30"/>
    </row>
    <row r="22" spans="1:46" ht="15" x14ac:dyDescent="0.2">
      <c r="F22" s="29"/>
      <c r="G22" s="30"/>
    </row>
    <row r="24" spans="1:46" ht="15" x14ac:dyDescent="0.2">
      <c r="A24" s="2" t="s">
        <v>12</v>
      </c>
      <c r="B24" s="2"/>
      <c r="C24" s="2"/>
      <c r="D24" s="2"/>
      <c r="E24" s="2"/>
      <c r="F24" s="2"/>
      <c r="G24" s="2"/>
      <c r="H24" s="32"/>
      <c r="K24" s="2"/>
    </row>
    <row r="25" spans="1:46" ht="15" x14ac:dyDescent="0.2">
      <c r="A25" s="2">
        <v>1</v>
      </c>
      <c r="B25" s="127" t="s">
        <v>13</v>
      </c>
      <c r="C25" s="127"/>
      <c r="D25" s="2">
        <v>10</v>
      </c>
      <c r="E25" s="2" t="s">
        <v>9</v>
      </c>
      <c r="F25" s="2"/>
      <c r="G25" s="2"/>
      <c r="H25" s="2"/>
      <c r="K25" s="2"/>
    </row>
    <row r="26" spans="1:46" ht="15" x14ac:dyDescent="0.2">
      <c r="A26" s="2">
        <v>2</v>
      </c>
      <c r="B26" s="127" t="s">
        <v>13</v>
      </c>
      <c r="C26" s="127"/>
      <c r="D26" s="2">
        <v>8</v>
      </c>
      <c r="E26" s="2" t="s">
        <v>9</v>
      </c>
      <c r="F26" s="2"/>
      <c r="G26" s="2"/>
      <c r="H26" s="2"/>
      <c r="K26" s="2"/>
    </row>
    <row r="27" spans="1:46" ht="15" x14ac:dyDescent="0.2">
      <c r="A27" s="2">
        <v>3</v>
      </c>
      <c r="B27" s="127" t="s">
        <v>13</v>
      </c>
      <c r="C27" s="127"/>
      <c r="D27" s="2">
        <v>6</v>
      </c>
      <c r="E27" s="2" t="s">
        <v>9</v>
      </c>
      <c r="F27" s="2"/>
      <c r="G27" s="2"/>
    </row>
    <row r="28" spans="1:46" ht="15" x14ac:dyDescent="0.2">
      <c r="A28" s="2">
        <v>4</v>
      </c>
      <c r="B28" s="127" t="s">
        <v>13</v>
      </c>
      <c r="C28" s="127"/>
      <c r="D28" s="2">
        <v>5</v>
      </c>
      <c r="E28" s="2" t="s">
        <v>9</v>
      </c>
      <c r="F28" s="2"/>
      <c r="G28" s="2"/>
    </row>
    <row r="29" spans="1:46" ht="15" x14ac:dyDescent="0.2">
      <c r="A29" s="2">
        <v>5</v>
      </c>
      <c r="B29" s="127" t="s">
        <v>13</v>
      </c>
      <c r="C29" s="127"/>
      <c r="D29" s="2">
        <v>4</v>
      </c>
      <c r="E29" s="2" t="s">
        <v>9</v>
      </c>
      <c r="F29" s="2"/>
      <c r="G29" s="2"/>
    </row>
    <row r="30" spans="1:46" ht="15" x14ac:dyDescent="0.2">
      <c r="A30" s="2">
        <v>6</v>
      </c>
      <c r="B30" s="127" t="s">
        <v>13</v>
      </c>
      <c r="C30" s="127"/>
      <c r="D30" s="2">
        <v>3</v>
      </c>
      <c r="E30" s="2" t="s">
        <v>9</v>
      </c>
      <c r="F30" s="2"/>
      <c r="G30" s="2"/>
    </row>
    <row r="31" spans="1:46" ht="15" x14ac:dyDescent="0.2">
      <c r="A31" s="2">
        <v>7</v>
      </c>
      <c r="B31" s="127" t="s">
        <v>13</v>
      </c>
      <c r="C31" s="127"/>
      <c r="D31" s="2">
        <v>2</v>
      </c>
      <c r="E31" s="2" t="s">
        <v>9</v>
      </c>
      <c r="F31" s="2"/>
      <c r="G31" s="2"/>
    </row>
    <row r="32" spans="1:46" ht="15" x14ac:dyDescent="0.2">
      <c r="A32" s="2">
        <v>8</v>
      </c>
      <c r="B32" s="127" t="s">
        <v>13</v>
      </c>
      <c r="C32" s="127"/>
      <c r="D32" s="2">
        <v>1</v>
      </c>
      <c r="E32" s="2" t="s">
        <v>9</v>
      </c>
      <c r="F32" s="2"/>
      <c r="G32" s="2"/>
    </row>
    <row r="33" spans="1:7" ht="15" x14ac:dyDescent="0.2">
      <c r="A33" s="26">
        <v>10</v>
      </c>
      <c r="B33" s="125" t="s">
        <v>13</v>
      </c>
      <c r="C33" s="125"/>
      <c r="D33" s="26">
        <v>0</v>
      </c>
      <c r="E33" s="26" t="s">
        <v>9</v>
      </c>
      <c r="F33" s="27" t="s">
        <v>29</v>
      </c>
      <c r="G33" s="2"/>
    </row>
  </sheetData>
  <mergeCells count="26">
    <mergeCell ref="B32:C32"/>
    <mergeCell ref="B33:C33"/>
    <mergeCell ref="H6:J6"/>
    <mergeCell ref="K6:M6"/>
    <mergeCell ref="B26:C26"/>
    <mergeCell ref="B27:C27"/>
    <mergeCell ref="B28:C28"/>
    <mergeCell ref="B29:C29"/>
    <mergeCell ref="B30:C30"/>
    <mergeCell ref="B31:C31"/>
    <mergeCell ref="B25:C25"/>
    <mergeCell ref="AR6:AT6"/>
    <mergeCell ref="AO6:AQ6"/>
    <mergeCell ref="AL6:AN6"/>
    <mergeCell ref="AI6:AK6"/>
    <mergeCell ref="AF6:AH6"/>
    <mergeCell ref="AC6:AE6"/>
    <mergeCell ref="Z6:AB6"/>
    <mergeCell ref="W6:Y6"/>
    <mergeCell ref="E2:G2"/>
    <mergeCell ref="C6:C7"/>
    <mergeCell ref="F6:G6"/>
    <mergeCell ref="T6:V6"/>
    <mergeCell ref="Q6:S6"/>
    <mergeCell ref="N6:P6"/>
    <mergeCell ref="F7:G7"/>
  </mergeCells>
  <phoneticPr fontId="3" type="noConversion"/>
  <conditionalFormatting sqref="H9:H17 K9:K17 N9:N17 Q9:Q17 T9:T17 AC15:AC17 AI15:AI17 AO15:AO17">
    <cfRule type="cellIs" dxfId="31" priority="1" stopIfTrue="1" operator="equal">
      <formula>10</formula>
    </cfRule>
  </conditionalFormatting>
  <conditionalFormatting sqref="W15">
    <cfRule type="cellIs" dxfId="30" priority="3" stopIfTrue="1" operator="equal">
      <formula>10</formula>
    </cfRule>
  </conditionalFormatting>
  <pageMargins left="0.28000000000000003" right="0.27" top="0.984251969" bottom="0.77" header="0.4921259845" footer="0.4921259845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T33"/>
  <sheetViews>
    <sheetView workbookViewId="0">
      <pane xSplit="6135" ySplit="2865" topLeftCell="AF1" activePane="bottomRight"/>
      <selection activeCell="E2" sqref="E2:G2"/>
      <selection pane="topRight" activeCell="E3" sqref="E3"/>
      <selection pane="bottomLeft" activeCell="E2" sqref="E2:G2"/>
      <selection pane="bottomRight" activeCell="AF10" sqref="AF10"/>
    </sheetView>
  </sheetViews>
  <sheetFormatPr baseColWidth="10" defaultRowHeight="12.75" x14ac:dyDescent="0.2"/>
  <cols>
    <col min="2" max="3" width="5.5703125" customWidth="1"/>
    <col min="4" max="7" width="10.7109375" customWidth="1"/>
    <col min="8" max="37" width="9.28515625" customWidth="1"/>
    <col min="38" max="40" width="9.42578125" customWidth="1"/>
    <col min="41" max="43" width="9.28515625" customWidth="1"/>
    <col min="44" max="46" width="9.42578125" customWidth="1"/>
  </cols>
  <sheetData>
    <row r="1" spans="1:46" ht="26.25" x14ac:dyDescent="0.4">
      <c r="A1" s="16" t="s">
        <v>31</v>
      </c>
    </row>
    <row r="2" spans="1:46" ht="15" x14ac:dyDescent="0.2">
      <c r="A2" s="2" t="s">
        <v>21</v>
      </c>
      <c r="E2" s="135">
        <v>41987</v>
      </c>
      <c r="F2" s="135"/>
      <c r="G2" s="135"/>
      <c r="H2" s="28"/>
      <c r="I2" s="28"/>
      <c r="J2" s="28"/>
    </row>
    <row r="6" spans="1:46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102</v>
      </c>
      <c r="I6" s="133"/>
      <c r="J6" s="134"/>
      <c r="K6" s="118" t="s">
        <v>103</v>
      </c>
      <c r="L6" s="132"/>
      <c r="M6" s="124"/>
      <c r="N6" s="116" t="s">
        <v>104</v>
      </c>
      <c r="O6" s="133"/>
      <c r="P6" s="134"/>
      <c r="Q6" s="118" t="s">
        <v>105</v>
      </c>
      <c r="R6" s="132"/>
      <c r="S6" s="124"/>
      <c r="T6" s="116" t="s">
        <v>106</v>
      </c>
      <c r="U6" s="133"/>
      <c r="V6" s="134"/>
      <c r="W6" s="118" t="s">
        <v>107</v>
      </c>
      <c r="X6" s="132"/>
      <c r="Y6" s="124"/>
      <c r="Z6" s="116" t="s">
        <v>108</v>
      </c>
      <c r="AA6" s="133"/>
      <c r="AB6" s="134"/>
      <c r="AC6" s="118" t="s">
        <v>109</v>
      </c>
      <c r="AD6" s="132"/>
      <c r="AE6" s="124"/>
      <c r="AF6" s="116" t="s">
        <v>116</v>
      </c>
      <c r="AG6" s="133"/>
      <c r="AH6" s="134"/>
      <c r="AI6" s="118" t="s">
        <v>110</v>
      </c>
      <c r="AJ6" s="132"/>
      <c r="AK6" s="124"/>
      <c r="AL6" s="116" t="s">
        <v>111</v>
      </c>
      <c r="AM6" s="133"/>
      <c r="AN6" s="134"/>
      <c r="AO6" s="118" t="s">
        <v>112</v>
      </c>
      <c r="AP6" s="132"/>
      <c r="AQ6" s="124"/>
      <c r="AR6" s="116" t="s">
        <v>113</v>
      </c>
      <c r="AS6" s="133"/>
      <c r="AT6" s="134"/>
    </row>
    <row r="7" spans="1:46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47" t="s">
        <v>86</v>
      </c>
      <c r="K7" s="9" t="s">
        <v>8</v>
      </c>
      <c r="L7" s="10" t="s">
        <v>9</v>
      </c>
      <c r="M7" s="48" t="s">
        <v>86</v>
      </c>
      <c r="N7" s="7" t="s">
        <v>8</v>
      </c>
      <c r="O7" s="8" t="s">
        <v>9</v>
      </c>
      <c r="P7" s="47" t="s">
        <v>86</v>
      </c>
      <c r="Q7" s="9" t="s">
        <v>8</v>
      </c>
      <c r="R7" s="10" t="s">
        <v>9</v>
      </c>
      <c r="S7" s="48" t="s">
        <v>86</v>
      </c>
      <c r="T7" s="7" t="s">
        <v>8</v>
      </c>
      <c r="U7" s="8" t="s">
        <v>9</v>
      </c>
      <c r="V7" s="47" t="s">
        <v>86</v>
      </c>
      <c r="W7" s="9" t="s">
        <v>8</v>
      </c>
      <c r="X7" s="10" t="s">
        <v>9</v>
      </c>
      <c r="Y7" s="48" t="s">
        <v>86</v>
      </c>
      <c r="Z7" s="7" t="s">
        <v>8</v>
      </c>
      <c r="AA7" s="8" t="s">
        <v>9</v>
      </c>
      <c r="AB7" s="47" t="s">
        <v>86</v>
      </c>
      <c r="AC7" s="9" t="s">
        <v>8</v>
      </c>
      <c r="AD7" s="10" t="s">
        <v>9</v>
      </c>
      <c r="AE7" s="48" t="s">
        <v>86</v>
      </c>
      <c r="AF7" s="7" t="s">
        <v>8</v>
      </c>
      <c r="AG7" s="8" t="s">
        <v>9</v>
      </c>
      <c r="AH7" s="47" t="s">
        <v>86</v>
      </c>
      <c r="AI7" s="9" t="s">
        <v>8</v>
      </c>
      <c r="AJ7" s="10" t="s">
        <v>9</v>
      </c>
      <c r="AK7" s="48" t="s">
        <v>86</v>
      </c>
      <c r="AL7" s="7" t="s">
        <v>8</v>
      </c>
      <c r="AM7" s="8" t="s">
        <v>9</v>
      </c>
      <c r="AN7" s="47" t="s">
        <v>86</v>
      </c>
      <c r="AO7" s="9" t="s">
        <v>8</v>
      </c>
      <c r="AP7" s="10" t="s">
        <v>9</v>
      </c>
      <c r="AQ7" s="48" t="s">
        <v>86</v>
      </c>
      <c r="AR7" s="7" t="s">
        <v>8</v>
      </c>
      <c r="AS7" s="8" t="s">
        <v>9</v>
      </c>
      <c r="AT7" s="47" t="s">
        <v>86</v>
      </c>
    </row>
    <row r="8" spans="1:46" ht="6" customHeight="1" x14ac:dyDescent="0.2">
      <c r="H8" s="1"/>
      <c r="I8" s="1"/>
      <c r="J8" s="1"/>
      <c r="N8" s="1"/>
      <c r="O8" s="1"/>
      <c r="P8" s="1"/>
      <c r="T8" s="1"/>
      <c r="U8" s="1"/>
      <c r="V8" s="1"/>
      <c r="Z8" s="1"/>
      <c r="AA8" s="1"/>
      <c r="AB8" s="1"/>
      <c r="AF8" s="1"/>
      <c r="AG8" s="1"/>
      <c r="AH8" s="1"/>
      <c r="AL8" s="1"/>
      <c r="AM8" s="1"/>
      <c r="AN8" s="1"/>
      <c r="AR8" s="1"/>
      <c r="AS8" s="1"/>
      <c r="AT8" s="1"/>
    </row>
    <row r="9" spans="1:46" s="43" customFormat="1" ht="15.75" customHeight="1" x14ac:dyDescent="0.2">
      <c r="A9" s="46" t="s">
        <v>5</v>
      </c>
      <c r="B9" s="33">
        <v>1</v>
      </c>
      <c r="C9" s="34">
        <f t="shared" ref="C9:C17" si="0">COUNT($H9,$K9,$N9,$Q9,$T9,$W9,$Z9,$AC9,$AF9,$AI9,$AL9,$AO9,$AR9)</f>
        <v>12</v>
      </c>
      <c r="D9" s="37">
        <f t="shared" ref="D9:D17" si="1">E9/COUNT($H9,$K9,$N9,$Q9,$T9,$W9,$Z9,$AC9,$AF9,$AI9,$AL9,$AO9,$AR9)</f>
        <v>8.0833333333333339</v>
      </c>
      <c r="E9" s="38">
        <f t="shared" ref="E9:E17" si="2">SUM($I9+$L9+$O9+$R9+$U9+$X9+$AA9+$AD9+$AG9+$AJ9+$AM9+$AP9+$AS9+J9+M9+P9+S9+V9+Y9+AB9+AE9+AH9+AK9+AN9+AQ9+AT9)</f>
        <v>97</v>
      </c>
      <c r="F9" s="37"/>
      <c r="G9" s="38"/>
      <c r="H9" s="40">
        <v>2</v>
      </c>
      <c r="I9" s="40">
        <f t="shared" ref="I9:I17" si="3">IF(H9="",0,VLOOKUP(H9,punkte,4,FALSE))</f>
        <v>8</v>
      </c>
      <c r="J9" s="40">
        <v>2</v>
      </c>
      <c r="K9" s="33">
        <v>2</v>
      </c>
      <c r="L9" s="33">
        <f t="shared" ref="L9:L17" si="4">IF(K9="",0,VLOOKUP(K9,punkte,4,FALSE))</f>
        <v>8</v>
      </c>
      <c r="M9" s="33">
        <v>1</v>
      </c>
      <c r="N9" s="39">
        <v>1</v>
      </c>
      <c r="O9" s="40">
        <f t="shared" ref="O9:O17" si="5">IF(N9="",0,VLOOKUP(N9,punkte,4,FALSE))</f>
        <v>10</v>
      </c>
      <c r="P9" s="40">
        <v>3</v>
      </c>
      <c r="Q9" s="33">
        <v>2</v>
      </c>
      <c r="R9" s="33">
        <f t="shared" ref="R9:R17" si="6">IF(Q9="",0,VLOOKUP(Q9,punkte,4,FALSE))</f>
        <v>8</v>
      </c>
      <c r="S9" s="33"/>
      <c r="T9" s="41">
        <v>2</v>
      </c>
      <c r="U9" s="40">
        <f t="shared" ref="U9:U17" si="7">IF(T9="",0,VLOOKUP(T9,punkte,4,FALSE))</f>
        <v>8</v>
      </c>
      <c r="V9" s="40">
        <v>1</v>
      </c>
      <c r="W9" s="33">
        <v>3</v>
      </c>
      <c r="X9" s="33">
        <f t="shared" ref="X9:X17" si="8">IF(W9="",0,VLOOKUP(W9,punkte,4,FALSE))</f>
        <v>6</v>
      </c>
      <c r="Y9" s="33"/>
      <c r="Z9" s="41">
        <v>2</v>
      </c>
      <c r="AA9" s="40">
        <f t="shared" ref="AA9:AA17" si="9">IF(Z9="",0,VLOOKUP(Z9,punkte,4,FALSE))</f>
        <v>8</v>
      </c>
      <c r="AB9" s="40">
        <v>1</v>
      </c>
      <c r="AC9" s="38">
        <v>4</v>
      </c>
      <c r="AD9" s="33">
        <f t="shared" ref="AD9:AD17" si="10">IF(AC9="",0,VLOOKUP(AC9,punkte,4,FALSE))</f>
        <v>5</v>
      </c>
      <c r="AE9" s="33"/>
      <c r="AF9" s="41"/>
      <c r="AG9" s="40">
        <f t="shared" ref="AG9:AG17" si="11">IF(AF9="",0,VLOOKUP(AF9,punkte,4,FALSE))</f>
        <v>0</v>
      </c>
      <c r="AH9" s="40"/>
      <c r="AI9" s="38">
        <v>5</v>
      </c>
      <c r="AJ9" s="33">
        <f t="shared" ref="AJ9:AJ17" si="12">IF(AI9="",0,VLOOKUP(AI9,punkte,4,FALSE))</f>
        <v>4</v>
      </c>
      <c r="AK9" s="33"/>
      <c r="AL9" s="41">
        <v>2</v>
      </c>
      <c r="AM9" s="40">
        <f t="shared" ref="AM9:AM17" si="13">IF(AL9="",0,VLOOKUP(AL9,punkte,4,FALSE))</f>
        <v>8</v>
      </c>
      <c r="AN9" s="40">
        <v>1</v>
      </c>
      <c r="AO9" s="38">
        <v>5</v>
      </c>
      <c r="AP9" s="33">
        <f t="shared" ref="AP9:AP17" si="14">IF(AO9="",0,VLOOKUP(AO9,punkte,4,FALSE))</f>
        <v>4</v>
      </c>
      <c r="AQ9" s="33"/>
      <c r="AR9" s="39">
        <v>1</v>
      </c>
      <c r="AS9" s="40">
        <f t="shared" ref="AS9:AS17" si="15">IF(AR9="",0,VLOOKUP(AR9,punkte,4,FALSE))</f>
        <v>10</v>
      </c>
      <c r="AT9" s="40">
        <v>1</v>
      </c>
    </row>
    <row r="10" spans="1:46" s="43" customFormat="1" ht="15.75" customHeight="1" x14ac:dyDescent="0.2">
      <c r="A10" s="38" t="s">
        <v>6</v>
      </c>
      <c r="B10" s="33">
        <v>2</v>
      </c>
      <c r="C10" s="34">
        <f t="shared" si="0"/>
        <v>10</v>
      </c>
      <c r="D10" s="37">
        <f t="shared" si="1"/>
        <v>9.5</v>
      </c>
      <c r="E10" s="38">
        <f t="shared" si="2"/>
        <v>95</v>
      </c>
      <c r="F10" s="37"/>
      <c r="G10" s="38"/>
      <c r="H10" s="39">
        <v>1</v>
      </c>
      <c r="I10" s="40">
        <f t="shared" si="3"/>
        <v>10</v>
      </c>
      <c r="J10" s="40">
        <v>2</v>
      </c>
      <c r="K10" s="33">
        <v>6</v>
      </c>
      <c r="L10" s="33">
        <f t="shared" si="4"/>
        <v>3</v>
      </c>
      <c r="M10" s="33"/>
      <c r="N10" s="41">
        <v>4</v>
      </c>
      <c r="O10" s="40">
        <f t="shared" si="5"/>
        <v>5</v>
      </c>
      <c r="P10" s="40"/>
      <c r="Q10" s="38"/>
      <c r="R10" s="33">
        <f t="shared" si="6"/>
        <v>0</v>
      </c>
      <c r="S10" s="33"/>
      <c r="T10" s="39">
        <v>1</v>
      </c>
      <c r="U10" s="40">
        <f t="shared" si="7"/>
        <v>10</v>
      </c>
      <c r="V10" s="40">
        <v>2</v>
      </c>
      <c r="W10" s="38">
        <v>4</v>
      </c>
      <c r="X10" s="33">
        <f t="shared" si="8"/>
        <v>5</v>
      </c>
      <c r="Y10" s="33">
        <v>1</v>
      </c>
      <c r="Z10" s="39"/>
      <c r="AA10" s="40">
        <f t="shared" si="9"/>
        <v>0</v>
      </c>
      <c r="AB10" s="40"/>
      <c r="AC10" s="42">
        <v>1</v>
      </c>
      <c r="AD10" s="33">
        <f t="shared" si="10"/>
        <v>10</v>
      </c>
      <c r="AE10" s="33">
        <v>2</v>
      </c>
      <c r="AF10" s="39"/>
      <c r="AG10" s="40">
        <f t="shared" si="11"/>
        <v>0</v>
      </c>
      <c r="AH10" s="40"/>
      <c r="AI10" s="33">
        <v>2</v>
      </c>
      <c r="AJ10" s="33">
        <f t="shared" si="12"/>
        <v>8</v>
      </c>
      <c r="AK10" s="33">
        <v>1</v>
      </c>
      <c r="AL10" s="39">
        <v>1</v>
      </c>
      <c r="AM10" s="40">
        <f t="shared" si="13"/>
        <v>10</v>
      </c>
      <c r="AN10" s="40">
        <v>2</v>
      </c>
      <c r="AO10" s="42">
        <v>1</v>
      </c>
      <c r="AP10" s="33">
        <f t="shared" si="14"/>
        <v>10</v>
      </c>
      <c r="AQ10" s="33">
        <v>4</v>
      </c>
      <c r="AR10" s="41">
        <v>2</v>
      </c>
      <c r="AS10" s="40">
        <f t="shared" si="15"/>
        <v>8</v>
      </c>
      <c r="AT10" s="40">
        <v>2</v>
      </c>
    </row>
    <row r="11" spans="1:46" s="43" customFormat="1" ht="15.75" customHeight="1" x14ac:dyDescent="0.2">
      <c r="A11" s="38" t="s">
        <v>101</v>
      </c>
      <c r="B11" s="33">
        <v>3</v>
      </c>
      <c r="C11" s="34">
        <f t="shared" si="0"/>
        <v>13</v>
      </c>
      <c r="D11" s="37">
        <f t="shared" si="1"/>
        <v>6.7692307692307692</v>
      </c>
      <c r="E11" s="38">
        <f t="shared" si="2"/>
        <v>88</v>
      </c>
      <c r="F11" s="37"/>
      <c r="G11" s="38"/>
      <c r="H11" s="41">
        <v>3</v>
      </c>
      <c r="I11" s="40">
        <f t="shared" si="3"/>
        <v>6</v>
      </c>
      <c r="J11" s="40">
        <v>1</v>
      </c>
      <c r="K11" s="38">
        <v>5</v>
      </c>
      <c r="L11" s="33">
        <f t="shared" si="4"/>
        <v>4</v>
      </c>
      <c r="M11" s="33"/>
      <c r="N11" s="41">
        <v>3</v>
      </c>
      <c r="O11" s="40">
        <f t="shared" si="5"/>
        <v>6</v>
      </c>
      <c r="P11" s="40"/>
      <c r="Q11" s="33">
        <v>3</v>
      </c>
      <c r="R11" s="33">
        <f t="shared" si="6"/>
        <v>6</v>
      </c>
      <c r="S11" s="33"/>
      <c r="T11" s="40">
        <v>3</v>
      </c>
      <c r="U11" s="40">
        <f t="shared" si="7"/>
        <v>6</v>
      </c>
      <c r="V11" s="40"/>
      <c r="W11" s="33">
        <v>6</v>
      </c>
      <c r="X11" s="33">
        <f t="shared" si="8"/>
        <v>3</v>
      </c>
      <c r="Y11" s="33"/>
      <c r="Z11" s="39">
        <v>1</v>
      </c>
      <c r="AA11" s="40">
        <f t="shared" si="9"/>
        <v>10</v>
      </c>
      <c r="AB11" s="40">
        <v>2</v>
      </c>
      <c r="AC11" s="33">
        <v>2</v>
      </c>
      <c r="AD11" s="33">
        <f t="shared" si="10"/>
        <v>8</v>
      </c>
      <c r="AE11" s="33">
        <v>2</v>
      </c>
      <c r="AF11" s="39">
        <v>1</v>
      </c>
      <c r="AG11" s="40">
        <f t="shared" si="11"/>
        <v>10</v>
      </c>
      <c r="AH11" s="40">
        <v>3</v>
      </c>
      <c r="AI11" s="38">
        <v>3</v>
      </c>
      <c r="AJ11" s="33">
        <f t="shared" si="12"/>
        <v>6</v>
      </c>
      <c r="AK11" s="33">
        <v>1</v>
      </c>
      <c r="AL11" s="40">
        <v>3</v>
      </c>
      <c r="AM11" s="40">
        <f t="shared" si="13"/>
        <v>6</v>
      </c>
      <c r="AN11" s="40"/>
      <c r="AO11" s="38">
        <v>7</v>
      </c>
      <c r="AP11" s="33">
        <f t="shared" si="14"/>
        <v>2</v>
      </c>
      <c r="AQ11" s="33"/>
      <c r="AR11" s="41">
        <v>4</v>
      </c>
      <c r="AS11" s="40">
        <f t="shared" si="15"/>
        <v>5</v>
      </c>
      <c r="AT11" s="40">
        <v>1</v>
      </c>
    </row>
    <row r="12" spans="1:46" s="43" customFormat="1" ht="15.75" customHeight="1" x14ac:dyDescent="0.2">
      <c r="A12" s="33" t="s">
        <v>2</v>
      </c>
      <c r="B12" s="33">
        <v>4</v>
      </c>
      <c r="C12" s="34">
        <f t="shared" si="0"/>
        <v>10</v>
      </c>
      <c r="D12" s="37">
        <f t="shared" si="1"/>
        <v>8</v>
      </c>
      <c r="E12" s="38">
        <f t="shared" si="2"/>
        <v>80</v>
      </c>
      <c r="F12" s="37"/>
      <c r="G12" s="38"/>
      <c r="H12" s="41"/>
      <c r="I12" s="40">
        <f t="shared" si="3"/>
        <v>0</v>
      </c>
      <c r="J12" s="40"/>
      <c r="K12" s="38">
        <v>3</v>
      </c>
      <c r="L12" s="33">
        <f t="shared" si="4"/>
        <v>6</v>
      </c>
      <c r="M12" s="33"/>
      <c r="N12" s="41">
        <v>2</v>
      </c>
      <c r="O12" s="40">
        <f t="shared" si="5"/>
        <v>8</v>
      </c>
      <c r="P12" s="40">
        <v>3</v>
      </c>
      <c r="Q12" s="42">
        <v>1</v>
      </c>
      <c r="R12" s="33">
        <f t="shared" si="6"/>
        <v>10</v>
      </c>
      <c r="S12" s="33">
        <v>3</v>
      </c>
      <c r="T12" s="40"/>
      <c r="U12" s="40">
        <f t="shared" si="7"/>
        <v>0</v>
      </c>
      <c r="V12" s="40"/>
      <c r="W12" s="38">
        <v>2</v>
      </c>
      <c r="X12" s="33">
        <f t="shared" si="8"/>
        <v>8</v>
      </c>
      <c r="Y12" s="33">
        <v>2</v>
      </c>
      <c r="Z12" s="41">
        <v>3</v>
      </c>
      <c r="AA12" s="40">
        <f t="shared" si="9"/>
        <v>6</v>
      </c>
      <c r="AB12" s="40"/>
      <c r="AC12" s="38">
        <v>5</v>
      </c>
      <c r="AD12" s="33">
        <f t="shared" si="10"/>
        <v>4</v>
      </c>
      <c r="AE12" s="33"/>
      <c r="AF12" s="40">
        <v>2</v>
      </c>
      <c r="AG12" s="40">
        <f t="shared" si="11"/>
        <v>8</v>
      </c>
      <c r="AH12" s="40"/>
      <c r="AI12" s="42">
        <v>1</v>
      </c>
      <c r="AJ12" s="33">
        <f t="shared" si="12"/>
        <v>10</v>
      </c>
      <c r="AK12" s="33">
        <v>2</v>
      </c>
      <c r="AL12" s="40">
        <v>4</v>
      </c>
      <c r="AM12" s="40">
        <f t="shared" si="13"/>
        <v>5</v>
      </c>
      <c r="AN12" s="40"/>
      <c r="AO12" s="38">
        <v>4</v>
      </c>
      <c r="AP12" s="33">
        <f t="shared" si="14"/>
        <v>5</v>
      </c>
      <c r="AQ12" s="33"/>
      <c r="AR12" s="41"/>
      <c r="AS12" s="40">
        <f t="shared" si="15"/>
        <v>0</v>
      </c>
      <c r="AT12" s="40"/>
    </row>
    <row r="13" spans="1:46" s="43" customFormat="1" ht="15.75" customHeight="1" x14ac:dyDescent="0.2">
      <c r="A13" s="38" t="s">
        <v>1</v>
      </c>
      <c r="B13" s="33">
        <v>5</v>
      </c>
      <c r="C13" s="34">
        <f t="shared" si="0"/>
        <v>9</v>
      </c>
      <c r="D13" s="37">
        <f t="shared" si="1"/>
        <v>5.7777777777777777</v>
      </c>
      <c r="E13" s="38">
        <f t="shared" si="2"/>
        <v>52</v>
      </c>
      <c r="F13" s="37"/>
      <c r="G13" s="38"/>
      <c r="H13" s="41">
        <v>6</v>
      </c>
      <c r="I13" s="40">
        <f t="shared" si="3"/>
        <v>3</v>
      </c>
      <c r="J13" s="40"/>
      <c r="K13" s="38"/>
      <c r="L13" s="33">
        <f t="shared" si="4"/>
        <v>0</v>
      </c>
      <c r="M13" s="33"/>
      <c r="N13" s="41">
        <v>6</v>
      </c>
      <c r="O13" s="40">
        <f t="shared" si="5"/>
        <v>3</v>
      </c>
      <c r="P13" s="40"/>
      <c r="Q13" s="38">
        <v>4</v>
      </c>
      <c r="R13" s="33">
        <f t="shared" si="6"/>
        <v>5</v>
      </c>
      <c r="S13" s="33"/>
      <c r="T13" s="40">
        <v>4</v>
      </c>
      <c r="U13" s="40">
        <f t="shared" si="7"/>
        <v>5</v>
      </c>
      <c r="V13" s="40"/>
      <c r="W13" s="42">
        <v>1</v>
      </c>
      <c r="X13" s="33">
        <f t="shared" si="8"/>
        <v>10</v>
      </c>
      <c r="Y13" s="33">
        <v>2</v>
      </c>
      <c r="Z13" s="40"/>
      <c r="AA13" s="40">
        <f t="shared" si="9"/>
        <v>0</v>
      </c>
      <c r="AB13" s="40"/>
      <c r="AC13" s="33">
        <v>3</v>
      </c>
      <c r="AD13" s="33">
        <f t="shared" si="10"/>
        <v>6</v>
      </c>
      <c r="AE13" s="33"/>
      <c r="AF13" s="40">
        <v>4</v>
      </c>
      <c r="AG13" s="40">
        <f t="shared" si="11"/>
        <v>5</v>
      </c>
      <c r="AH13" s="40"/>
      <c r="AI13" s="33"/>
      <c r="AJ13" s="33">
        <f t="shared" si="12"/>
        <v>0</v>
      </c>
      <c r="AK13" s="33"/>
      <c r="AL13" s="40"/>
      <c r="AM13" s="40">
        <f t="shared" si="13"/>
        <v>0</v>
      </c>
      <c r="AN13" s="40"/>
      <c r="AO13" s="33">
        <v>2</v>
      </c>
      <c r="AP13" s="33">
        <f t="shared" si="14"/>
        <v>8</v>
      </c>
      <c r="AQ13" s="33">
        <v>1</v>
      </c>
      <c r="AR13" s="41">
        <v>5</v>
      </c>
      <c r="AS13" s="40">
        <f t="shared" si="15"/>
        <v>4</v>
      </c>
      <c r="AT13" s="40"/>
    </row>
    <row r="14" spans="1:46" s="43" customFormat="1" ht="15.75" customHeight="1" x14ac:dyDescent="0.2">
      <c r="A14" s="38" t="s">
        <v>10</v>
      </c>
      <c r="B14" s="33">
        <v>6</v>
      </c>
      <c r="C14" s="34">
        <f t="shared" si="0"/>
        <v>9</v>
      </c>
      <c r="D14" s="37">
        <f t="shared" si="1"/>
        <v>5.5555555555555554</v>
      </c>
      <c r="E14" s="38">
        <f t="shared" si="2"/>
        <v>50</v>
      </c>
      <c r="F14" s="37"/>
      <c r="G14" s="38"/>
      <c r="H14" s="40">
        <v>5</v>
      </c>
      <c r="I14" s="40">
        <f t="shared" si="3"/>
        <v>4</v>
      </c>
      <c r="J14" s="40"/>
      <c r="K14" s="42">
        <v>1</v>
      </c>
      <c r="L14" s="33">
        <f t="shared" si="4"/>
        <v>10</v>
      </c>
      <c r="M14" s="33">
        <v>3</v>
      </c>
      <c r="N14" s="40">
        <v>7</v>
      </c>
      <c r="O14" s="40">
        <f t="shared" si="5"/>
        <v>2</v>
      </c>
      <c r="P14" s="40"/>
      <c r="Q14" s="38"/>
      <c r="R14" s="33">
        <f t="shared" si="6"/>
        <v>0</v>
      </c>
      <c r="S14" s="33"/>
      <c r="T14" s="41"/>
      <c r="U14" s="40">
        <f t="shared" si="7"/>
        <v>0</v>
      </c>
      <c r="V14" s="40"/>
      <c r="W14" s="38">
        <v>5</v>
      </c>
      <c r="X14" s="33">
        <f t="shared" si="8"/>
        <v>4</v>
      </c>
      <c r="Y14" s="33"/>
      <c r="Z14" s="40">
        <v>4</v>
      </c>
      <c r="AA14" s="40">
        <f t="shared" si="9"/>
        <v>5</v>
      </c>
      <c r="AB14" s="40"/>
      <c r="AC14" s="42"/>
      <c r="AD14" s="33">
        <f t="shared" si="10"/>
        <v>0</v>
      </c>
      <c r="AE14" s="33"/>
      <c r="AF14" s="40">
        <v>3</v>
      </c>
      <c r="AG14" s="40">
        <f t="shared" si="11"/>
        <v>6</v>
      </c>
      <c r="AH14" s="40"/>
      <c r="AI14" s="38">
        <v>4</v>
      </c>
      <c r="AJ14" s="33">
        <f t="shared" si="12"/>
        <v>5</v>
      </c>
      <c r="AK14" s="33">
        <v>1</v>
      </c>
      <c r="AL14" s="39"/>
      <c r="AM14" s="40">
        <f t="shared" si="13"/>
        <v>0</v>
      </c>
      <c r="AN14" s="40"/>
      <c r="AO14" s="38">
        <v>3</v>
      </c>
      <c r="AP14" s="33">
        <f t="shared" si="14"/>
        <v>6</v>
      </c>
      <c r="AQ14" s="33">
        <v>1</v>
      </c>
      <c r="AR14" s="41">
        <v>6</v>
      </c>
      <c r="AS14" s="40">
        <f t="shared" si="15"/>
        <v>3</v>
      </c>
      <c r="AT14" s="40"/>
    </row>
    <row r="15" spans="1:46" s="43" customFormat="1" ht="15.75" customHeight="1" x14ac:dyDescent="0.2">
      <c r="A15" s="38" t="s">
        <v>115</v>
      </c>
      <c r="B15" s="33">
        <v>7</v>
      </c>
      <c r="C15" s="34">
        <f t="shared" si="0"/>
        <v>4</v>
      </c>
      <c r="D15" s="37">
        <f t="shared" si="1"/>
        <v>5.5</v>
      </c>
      <c r="E15" s="38">
        <f t="shared" si="2"/>
        <v>22</v>
      </c>
      <c r="F15" s="37"/>
      <c r="G15" s="38"/>
      <c r="H15" s="40">
        <v>4</v>
      </c>
      <c r="I15" s="40">
        <f t="shared" si="3"/>
        <v>5</v>
      </c>
      <c r="J15" s="40"/>
      <c r="K15" s="33">
        <v>4</v>
      </c>
      <c r="L15" s="33">
        <f t="shared" si="4"/>
        <v>5</v>
      </c>
      <c r="M15" s="33">
        <v>1</v>
      </c>
      <c r="N15" s="40">
        <v>5</v>
      </c>
      <c r="O15" s="40">
        <f t="shared" si="5"/>
        <v>4</v>
      </c>
      <c r="P15" s="40"/>
      <c r="Q15" s="38"/>
      <c r="R15" s="33">
        <f t="shared" si="6"/>
        <v>0</v>
      </c>
      <c r="S15" s="33"/>
      <c r="T15" s="41"/>
      <c r="U15" s="40">
        <f t="shared" si="7"/>
        <v>0</v>
      </c>
      <c r="V15" s="40"/>
      <c r="W15" s="38"/>
      <c r="X15" s="33">
        <f t="shared" si="8"/>
        <v>0</v>
      </c>
      <c r="Y15" s="33"/>
      <c r="Z15" s="40"/>
      <c r="AA15" s="40">
        <f t="shared" si="9"/>
        <v>0</v>
      </c>
      <c r="AB15" s="40"/>
      <c r="AC15" s="38"/>
      <c r="AD15" s="33">
        <f t="shared" si="10"/>
        <v>0</v>
      </c>
      <c r="AE15" s="33"/>
      <c r="AF15" s="40"/>
      <c r="AG15" s="40">
        <f t="shared" si="11"/>
        <v>0</v>
      </c>
      <c r="AH15" s="40"/>
      <c r="AI15" s="38"/>
      <c r="AJ15" s="33">
        <f t="shared" si="12"/>
        <v>0</v>
      </c>
      <c r="AK15" s="33"/>
      <c r="AL15" s="39"/>
      <c r="AM15" s="40">
        <f t="shared" si="13"/>
        <v>0</v>
      </c>
      <c r="AN15" s="40"/>
      <c r="AO15" s="38"/>
      <c r="AP15" s="33">
        <f t="shared" si="14"/>
        <v>0</v>
      </c>
      <c r="AQ15" s="33"/>
      <c r="AR15" s="41">
        <v>3</v>
      </c>
      <c r="AS15" s="40">
        <f t="shared" si="15"/>
        <v>6</v>
      </c>
      <c r="AT15" s="40">
        <v>1</v>
      </c>
    </row>
    <row r="16" spans="1:46" s="43" customFormat="1" ht="15.75" customHeight="1" x14ac:dyDescent="0.2">
      <c r="A16" s="38" t="s">
        <v>114</v>
      </c>
      <c r="B16" s="33">
        <v>8</v>
      </c>
      <c r="C16" s="34">
        <f t="shared" si="0"/>
        <v>2</v>
      </c>
      <c r="D16" s="37">
        <f t="shared" si="1"/>
        <v>3</v>
      </c>
      <c r="E16" s="38">
        <f t="shared" si="2"/>
        <v>6</v>
      </c>
      <c r="F16" s="37"/>
      <c r="G16" s="38"/>
      <c r="H16" s="39"/>
      <c r="I16" s="40">
        <f t="shared" si="3"/>
        <v>0</v>
      </c>
      <c r="J16" s="40"/>
      <c r="K16" s="42"/>
      <c r="L16" s="33">
        <f t="shared" si="4"/>
        <v>0</v>
      </c>
      <c r="M16" s="33"/>
      <c r="N16" s="41"/>
      <c r="O16" s="40">
        <f t="shared" si="5"/>
        <v>0</v>
      </c>
      <c r="P16" s="40"/>
      <c r="Q16" s="38"/>
      <c r="R16" s="33">
        <f t="shared" si="6"/>
        <v>0</v>
      </c>
      <c r="S16" s="33"/>
      <c r="T16" s="39"/>
      <c r="U16" s="40">
        <f t="shared" si="7"/>
        <v>0</v>
      </c>
      <c r="V16" s="40"/>
      <c r="W16" s="38"/>
      <c r="X16" s="33">
        <f t="shared" si="8"/>
        <v>0</v>
      </c>
      <c r="Y16" s="33"/>
      <c r="Z16" s="41"/>
      <c r="AA16" s="40">
        <f t="shared" si="9"/>
        <v>0</v>
      </c>
      <c r="AB16" s="40"/>
      <c r="AC16" s="38"/>
      <c r="AD16" s="33">
        <f t="shared" si="10"/>
        <v>0</v>
      </c>
      <c r="AE16" s="33"/>
      <c r="AF16" s="39"/>
      <c r="AG16" s="40">
        <f t="shared" si="11"/>
        <v>0</v>
      </c>
      <c r="AH16" s="40"/>
      <c r="AI16" s="38">
        <v>6</v>
      </c>
      <c r="AJ16" s="33">
        <f t="shared" si="12"/>
        <v>3</v>
      </c>
      <c r="AK16" s="33"/>
      <c r="AL16" s="39"/>
      <c r="AM16" s="40">
        <f t="shared" si="13"/>
        <v>0</v>
      </c>
      <c r="AN16" s="40"/>
      <c r="AO16" s="38">
        <v>6</v>
      </c>
      <c r="AP16" s="33">
        <f t="shared" si="14"/>
        <v>3</v>
      </c>
      <c r="AQ16" s="33"/>
      <c r="AR16" s="40"/>
      <c r="AS16" s="40">
        <f t="shared" si="15"/>
        <v>0</v>
      </c>
      <c r="AT16" s="40"/>
    </row>
    <row r="17" spans="1:46" s="43" customFormat="1" ht="15.75" customHeight="1" x14ac:dyDescent="0.2">
      <c r="A17" s="38" t="s">
        <v>22</v>
      </c>
      <c r="B17" s="33">
        <v>9</v>
      </c>
      <c r="C17" s="34">
        <f t="shared" si="0"/>
        <v>0</v>
      </c>
      <c r="D17" s="37" t="e">
        <f t="shared" si="1"/>
        <v>#DIV/0!</v>
      </c>
      <c r="E17" s="38">
        <f t="shared" si="2"/>
        <v>0</v>
      </c>
      <c r="F17" s="37"/>
      <c r="G17" s="38"/>
      <c r="H17" s="41"/>
      <c r="I17" s="40">
        <f t="shared" si="3"/>
        <v>0</v>
      </c>
      <c r="J17" s="40"/>
      <c r="K17" s="33"/>
      <c r="L17" s="33">
        <f t="shared" si="4"/>
        <v>0</v>
      </c>
      <c r="M17" s="33"/>
      <c r="N17" s="41"/>
      <c r="O17" s="40">
        <f t="shared" si="5"/>
        <v>0</v>
      </c>
      <c r="P17" s="40"/>
      <c r="Q17" s="33"/>
      <c r="R17" s="33">
        <f t="shared" si="6"/>
        <v>0</v>
      </c>
      <c r="S17" s="33"/>
      <c r="T17" s="40"/>
      <c r="U17" s="40">
        <f t="shared" si="7"/>
        <v>0</v>
      </c>
      <c r="V17" s="40"/>
      <c r="W17" s="33"/>
      <c r="X17" s="33">
        <f t="shared" si="8"/>
        <v>0</v>
      </c>
      <c r="Y17" s="33"/>
      <c r="Z17" s="40"/>
      <c r="AA17" s="40">
        <f t="shared" si="9"/>
        <v>0</v>
      </c>
      <c r="AB17" s="40"/>
      <c r="AC17" s="33"/>
      <c r="AD17" s="33">
        <f t="shared" si="10"/>
        <v>0</v>
      </c>
      <c r="AE17" s="33"/>
      <c r="AF17" s="40"/>
      <c r="AG17" s="40">
        <f t="shared" si="11"/>
        <v>0</v>
      </c>
      <c r="AH17" s="40"/>
      <c r="AI17" s="33"/>
      <c r="AJ17" s="33">
        <f t="shared" si="12"/>
        <v>0</v>
      </c>
      <c r="AK17" s="33"/>
      <c r="AL17" s="40"/>
      <c r="AM17" s="40">
        <f t="shared" si="13"/>
        <v>0</v>
      </c>
      <c r="AN17" s="40"/>
      <c r="AO17" s="33"/>
      <c r="AP17" s="33">
        <f t="shared" si="14"/>
        <v>0</v>
      </c>
      <c r="AQ17" s="33"/>
      <c r="AR17" s="40"/>
      <c r="AS17" s="40">
        <f t="shared" si="15"/>
        <v>0</v>
      </c>
      <c r="AT17" s="40"/>
    </row>
    <row r="18" spans="1:46" ht="15" x14ac:dyDescent="0.2">
      <c r="F18" s="29"/>
      <c r="G18" s="30"/>
    </row>
    <row r="19" spans="1:46" ht="15" x14ac:dyDescent="0.2">
      <c r="F19" s="29"/>
      <c r="G19" s="30"/>
    </row>
    <row r="20" spans="1:46" ht="15" x14ac:dyDescent="0.2">
      <c r="F20" s="29"/>
      <c r="G20" s="30"/>
    </row>
    <row r="21" spans="1:46" ht="15" x14ac:dyDescent="0.2">
      <c r="F21" s="29"/>
      <c r="G21" s="30"/>
    </row>
    <row r="22" spans="1:46" ht="15" x14ac:dyDescent="0.2">
      <c r="F22" s="29"/>
      <c r="G22" s="30"/>
    </row>
    <row r="24" spans="1:46" ht="15" x14ac:dyDescent="0.2">
      <c r="A24" s="2" t="s">
        <v>12</v>
      </c>
      <c r="B24" s="2"/>
      <c r="C24" s="2"/>
      <c r="D24" s="2"/>
      <c r="E24" s="2"/>
      <c r="F24" s="2"/>
      <c r="G24" s="2"/>
      <c r="H24" s="32"/>
      <c r="K24" s="2"/>
    </row>
    <row r="25" spans="1:46" ht="15" x14ac:dyDescent="0.2">
      <c r="A25" s="2">
        <v>1</v>
      </c>
      <c r="B25" s="127" t="s">
        <v>13</v>
      </c>
      <c r="C25" s="127"/>
      <c r="D25" s="2">
        <v>10</v>
      </c>
      <c r="E25" s="2" t="s">
        <v>9</v>
      </c>
      <c r="F25" s="2"/>
      <c r="G25" s="2"/>
      <c r="H25" s="2"/>
      <c r="K25" s="2"/>
    </row>
    <row r="26" spans="1:46" ht="15" x14ac:dyDescent="0.2">
      <c r="A26" s="2">
        <v>2</v>
      </c>
      <c r="B26" s="127" t="s">
        <v>13</v>
      </c>
      <c r="C26" s="127"/>
      <c r="D26" s="2">
        <v>8</v>
      </c>
      <c r="E26" s="2" t="s">
        <v>9</v>
      </c>
      <c r="F26" s="2"/>
      <c r="G26" s="2"/>
      <c r="H26" s="2"/>
      <c r="K26" s="2"/>
    </row>
    <row r="27" spans="1:46" ht="15" x14ac:dyDescent="0.2">
      <c r="A27" s="2">
        <v>3</v>
      </c>
      <c r="B27" s="127" t="s">
        <v>13</v>
      </c>
      <c r="C27" s="127"/>
      <c r="D27" s="2">
        <v>6</v>
      </c>
      <c r="E27" s="2" t="s">
        <v>9</v>
      </c>
      <c r="F27" s="2"/>
      <c r="G27" s="2"/>
    </row>
    <row r="28" spans="1:46" ht="15" x14ac:dyDescent="0.2">
      <c r="A28" s="2">
        <v>4</v>
      </c>
      <c r="B28" s="127" t="s">
        <v>13</v>
      </c>
      <c r="C28" s="127"/>
      <c r="D28" s="2">
        <v>5</v>
      </c>
      <c r="E28" s="2" t="s">
        <v>9</v>
      </c>
      <c r="F28" s="2"/>
      <c r="G28" s="2"/>
    </row>
    <row r="29" spans="1:46" ht="15" x14ac:dyDescent="0.2">
      <c r="A29" s="2">
        <v>5</v>
      </c>
      <c r="B29" s="127" t="s">
        <v>13</v>
      </c>
      <c r="C29" s="127"/>
      <c r="D29" s="2">
        <v>4</v>
      </c>
      <c r="E29" s="2" t="s">
        <v>9</v>
      </c>
      <c r="F29" s="2"/>
      <c r="G29" s="2"/>
    </row>
    <row r="30" spans="1:46" ht="15" x14ac:dyDescent="0.2">
      <c r="A30" s="2">
        <v>6</v>
      </c>
      <c r="B30" s="127" t="s">
        <v>13</v>
      </c>
      <c r="C30" s="127"/>
      <c r="D30" s="2">
        <v>3</v>
      </c>
      <c r="E30" s="2" t="s">
        <v>9</v>
      </c>
      <c r="F30" s="2"/>
      <c r="G30" s="2"/>
    </row>
    <row r="31" spans="1:46" ht="15" x14ac:dyDescent="0.2">
      <c r="A31" s="2">
        <v>7</v>
      </c>
      <c r="B31" s="127" t="s">
        <v>13</v>
      </c>
      <c r="C31" s="127"/>
      <c r="D31" s="2">
        <v>2</v>
      </c>
      <c r="E31" s="2" t="s">
        <v>9</v>
      </c>
      <c r="F31" s="2"/>
      <c r="G31" s="2"/>
    </row>
    <row r="32" spans="1:46" ht="15" x14ac:dyDescent="0.2">
      <c r="A32" s="2">
        <v>8</v>
      </c>
      <c r="B32" s="127" t="s">
        <v>13</v>
      </c>
      <c r="C32" s="127"/>
      <c r="D32" s="2">
        <v>1</v>
      </c>
      <c r="E32" s="2" t="s">
        <v>9</v>
      </c>
      <c r="F32" s="2"/>
      <c r="G32" s="2"/>
    </row>
    <row r="33" spans="1:7" ht="15" x14ac:dyDescent="0.2">
      <c r="A33" s="26">
        <v>10</v>
      </c>
      <c r="B33" s="125" t="s">
        <v>13</v>
      </c>
      <c r="C33" s="125"/>
      <c r="D33" s="26">
        <v>0</v>
      </c>
      <c r="E33" s="26" t="s">
        <v>9</v>
      </c>
      <c r="F33" s="27" t="s">
        <v>29</v>
      </c>
      <c r="G33" s="2"/>
    </row>
  </sheetData>
  <mergeCells count="26">
    <mergeCell ref="E2:G2"/>
    <mergeCell ref="W6:Y6"/>
    <mergeCell ref="AI6:AK6"/>
    <mergeCell ref="AL6:AN6"/>
    <mergeCell ref="AO6:AQ6"/>
    <mergeCell ref="AR6:AT6"/>
    <mergeCell ref="Z6:AB6"/>
    <mergeCell ref="AC6:AE6"/>
    <mergeCell ref="AF6:AH6"/>
    <mergeCell ref="B25:C25"/>
    <mergeCell ref="Q6:S6"/>
    <mergeCell ref="T6:V6"/>
    <mergeCell ref="K6:M6"/>
    <mergeCell ref="N6:P6"/>
    <mergeCell ref="C6:C7"/>
    <mergeCell ref="F6:G6"/>
    <mergeCell ref="H6:J6"/>
    <mergeCell ref="F7:G7"/>
    <mergeCell ref="B32:C32"/>
    <mergeCell ref="B33:C33"/>
    <mergeCell ref="B26:C26"/>
    <mergeCell ref="B27:C27"/>
    <mergeCell ref="B28:C28"/>
    <mergeCell ref="B29:C29"/>
    <mergeCell ref="B30:C30"/>
    <mergeCell ref="B31:C31"/>
  </mergeCells>
  <phoneticPr fontId="3" type="noConversion"/>
  <conditionalFormatting sqref="H9:H17 K9:K17 N9:N17 Q9:Q17 T9:T17 AC15:AC17 AI15:AI17 AO15:AO17">
    <cfRule type="cellIs" dxfId="29" priority="1" stopIfTrue="1" operator="equal">
      <formula>10</formula>
    </cfRule>
  </conditionalFormatting>
  <conditionalFormatting sqref="W15">
    <cfRule type="cellIs" dxfId="28" priority="2" stopIfTrue="1" operator="equal">
      <formula>10</formula>
    </cfRule>
  </conditionalFormatting>
  <pageMargins left="0.28000000000000003" right="0.27" top="0.984251969" bottom="0.77" header="0.4921259845" footer="0.4921259845"/>
  <pageSetup paperSize="9" scale="3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T33"/>
  <sheetViews>
    <sheetView workbookViewId="0">
      <pane xSplit="6135" ySplit="2865" topLeftCell="AG4"/>
      <selection activeCell="E2" sqref="E2:F2"/>
      <selection pane="topRight" activeCell="E3" sqref="E3"/>
      <selection pane="bottomLeft" activeCell="A9" sqref="A9:E17"/>
      <selection pane="bottomRight" activeCell="AP18" sqref="AP18"/>
    </sheetView>
  </sheetViews>
  <sheetFormatPr baseColWidth="10" defaultRowHeight="12.75" x14ac:dyDescent="0.2"/>
  <cols>
    <col min="2" max="3" width="5.5703125" customWidth="1"/>
    <col min="4" max="7" width="10.7109375" customWidth="1"/>
    <col min="8" max="37" width="9.28515625" customWidth="1"/>
    <col min="38" max="40" width="9.42578125" customWidth="1"/>
    <col min="41" max="43" width="9.28515625" customWidth="1"/>
    <col min="44" max="46" width="9.42578125" customWidth="1"/>
  </cols>
  <sheetData>
    <row r="1" spans="1:46" ht="26.25" x14ac:dyDescent="0.4">
      <c r="A1" s="16" t="s">
        <v>31</v>
      </c>
    </row>
    <row r="2" spans="1:46" ht="15" x14ac:dyDescent="0.2">
      <c r="A2" s="2" t="s">
        <v>21</v>
      </c>
      <c r="E2" s="126">
        <v>42351</v>
      </c>
      <c r="F2" s="126"/>
      <c r="G2" s="28"/>
      <c r="H2" s="28"/>
      <c r="I2" s="28"/>
      <c r="J2" s="28"/>
    </row>
    <row r="6" spans="1:46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117</v>
      </c>
      <c r="I6" s="133"/>
      <c r="J6" s="134"/>
      <c r="K6" s="118" t="s">
        <v>126</v>
      </c>
      <c r="L6" s="132"/>
      <c r="M6" s="124"/>
      <c r="N6" s="116" t="s">
        <v>127</v>
      </c>
      <c r="O6" s="133"/>
      <c r="P6" s="134"/>
      <c r="Q6" s="118" t="s">
        <v>128</v>
      </c>
      <c r="R6" s="132"/>
      <c r="S6" s="124"/>
      <c r="T6" s="116" t="s">
        <v>129</v>
      </c>
      <c r="U6" s="133"/>
      <c r="V6" s="134"/>
      <c r="W6" s="118" t="s">
        <v>130</v>
      </c>
      <c r="X6" s="132"/>
      <c r="Y6" s="124"/>
      <c r="Z6" s="116" t="s">
        <v>131</v>
      </c>
      <c r="AA6" s="133"/>
      <c r="AB6" s="134"/>
      <c r="AC6" s="118" t="s">
        <v>132</v>
      </c>
      <c r="AD6" s="132"/>
      <c r="AE6" s="124"/>
      <c r="AF6" s="116" t="s">
        <v>133</v>
      </c>
      <c r="AG6" s="133"/>
      <c r="AH6" s="134"/>
      <c r="AI6" s="118" t="s">
        <v>134</v>
      </c>
      <c r="AJ6" s="132"/>
      <c r="AK6" s="124"/>
      <c r="AL6" s="116" t="s">
        <v>135</v>
      </c>
      <c r="AM6" s="133"/>
      <c r="AN6" s="134"/>
      <c r="AO6" s="118" t="s">
        <v>136</v>
      </c>
      <c r="AP6" s="132"/>
      <c r="AQ6" s="124"/>
      <c r="AR6" s="116" t="s">
        <v>137</v>
      </c>
      <c r="AS6" s="133"/>
      <c r="AT6" s="134"/>
    </row>
    <row r="7" spans="1:46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47" t="s">
        <v>86</v>
      </c>
      <c r="K7" s="9" t="s">
        <v>8</v>
      </c>
      <c r="L7" s="10" t="s">
        <v>9</v>
      </c>
      <c r="M7" s="48" t="s">
        <v>86</v>
      </c>
      <c r="N7" s="7" t="s">
        <v>8</v>
      </c>
      <c r="O7" s="8" t="s">
        <v>9</v>
      </c>
      <c r="P7" s="47" t="s">
        <v>86</v>
      </c>
      <c r="Q7" s="9" t="s">
        <v>8</v>
      </c>
      <c r="R7" s="10" t="s">
        <v>9</v>
      </c>
      <c r="S7" s="48" t="s">
        <v>86</v>
      </c>
      <c r="T7" s="7" t="s">
        <v>8</v>
      </c>
      <c r="U7" s="8" t="s">
        <v>9</v>
      </c>
      <c r="V7" s="47" t="s">
        <v>86</v>
      </c>
      <c r="W7" s="9" t="s">
        <v>8</v>
      </c>
      <c r="X7" s="10" t="s">
        <v>9</v>
      </c>
      <c r="Y7" s="48" t="s">
        <v>86</v>
      </c>
      <c r="Z7" s="7" t="s">
        <v>8</v>
      </c>
      <c r="AA7" s="8" t="s">
        <v>9</v>
      </c>
      <c r="AB7" s="47" t="s">
        <v>86</v>
      </c>
      <c r="AC7" s="9" t="s">
        <v>8</v>
      </c>
      <c r="AD7" s="10" t="s">
        <v>9</v>
      </c>
      <c r="AE7" s="48" t="s">
        <v>86</v>
      </c>
      <c r="AF7" s="7" t="s">
        <v>8</v>
      </c>
      <c r="AG7" s="8" t="s">
        <v>9</v>
      </c>
      <c r="AH7" s="47" t="s">
        <v>86</v>
      </c>
      <c r="AI7" s="9" t="s">
        <v>8</v>
      </c>
      <c r="AJ7" s="10" t="s">
        <v>9</v>
      </c>
      <c r="AK7" s="48" t="s">
        <v>86</v>
      </c>
      <c r="AL7" s="7" t="s">
        <v>8</v>
      </c>
      <c r="AM7" s="8" t="s">
        <v>9</v>
      </c>
      <c r="AN7" s="47" t="s">
        <v>86</v>
      </c>
      <c r="AO7" s="9" t="s">
        <v>8</v>
      </c>
      <c r="AP7" s="10" t="s">
        <v>9</v>
      </c>
      <c r="AQ7" s="48" t="s">
        <v>86</v>
      </c>
      <c r="AR7" s="7" t="s">
        <v>8</v>
      </c>
      <c r="AS7" s="8" t="s">
        <v>9</v>
      </c>
      <c r="AT7" s="47" t="s">
        <v>86</v>
      </c>
    </row>
    <row r="8" spans="1:46" ht="6" customHeight="1" x14ac:dyDescent="0.2">
      <c r="H8" s="1"/>
      <c r="I8" s="1"/>
      <c r="J8" s="1"/>
      <c r="N8" s="1"/>
      <c r="O8" s="1"/>
      <c r="P8" s="1"/>
      <c r="T8" s="1"/>
      <c r="U8" s="1"/>
      <c r="V8" s="1"/>
      <c r="Z8" s="1"/>
      <c r="AA8" s="1"/>
      <c r="AB8" s="1"/>
      <c r="AF8" s="1"/>
      <c r="AG8" s="1"/>
      <c r="AH8" s="1"/>
      <c r="AL8" s="1"/>
      <c r="AM8" s="1"/>
      <c r="AN8" s="1"/>
      <c r="AR8" s="1"/>
      <c r="AS8" s="1"/>
      <c r="AT8" s="1"/>
    </row>
    <row r="9" spans="1:46" s="43" customFormat="1" ht="15.75" customHeight="1" x14ac:dyDescent="0.2">
      <c r="A9" s="46" t="s">
        <v>6</v>
      </c>
      <c r="B9" s="33">
        <v>1</v>
      </c>
      <c r="C9" s="34">
        <f t="shared" ref="C9:C17" si="0">COUNT($H9,$K9,$N9,$Q9,$T9,$W9,$Z9,$AC9,$AF9,$AI9,$AL9,$AO9,$AR9)</f>
        <v>12</v>
      </c>
      <c r="D9" s="37">
        <f t="shared" ref="D9:D17" si="1">E9/COUNT($H9,$K9,$N9,$Q9,$T9,$W9,$Z9,$AC9,$AF9,$AI9,$AL9,$AO9,$AR9)</f>
        <v>10.25</v>
      </c>
      <c r="E9" s="58">
        <f t="shared" ref="E9:E17" si="2">SUM($I9+$L9+$O9+$R9+$U9+$X9+$AA9+$AD9+$AG9+$AJ9+$AM9+$AP9+$AS9+J9+M9+P9+S9+V9+Y9+AB9+AE9+AH9+AK9+AN9+AQ9+AT9)</f>
        <v>123</v>
      </c>
      <c r="F9" s="37"/>
      <c r="G9" s="38"/>
      <c r="H9" s="39">
        <v>1</v>
      </c>
      <c r="I9" s="40">
        <f t="shared" ref="I9:I17" si="3">IF(H9="",0,VLOOKUP(H9,punkte,4,FALSE))</f>
        <v>10</v>
      </c>
      <c r="J9" s="59">
        <v>3</v>
      </c>
      <c r="K9" s="42">
        <v>1</v>
      </c>
      <c r="L9" s="33">
        <f t="shared" ref="L9:L17" si="4">IF(K9="",0,VLOOKUP(K9,punkte,4,FALSE))</f>
        <v>10</v>
      </c>
      <c r="M9" s="60">
        <v>2</v>
      </c>
      <c r="N9" s="39">
        <v>1</v>
      </c>
      <c r="O9" s="40">
        <f t="shared" ref="O9:O17" si="5">IF(N9="",0,VLOOKUP(N9,punkte,4,FALSE))</f>
        <v>10</v>
      </c>
      <c r="P9" s="59">
        <v>1</v>
      </c>
      <c r="Q9" s="38"/>
      <c r="R9" s="33">
        <f t="shared" ref="R9:R17" si="6">IF(Q9="",0,VLOOKUP(Q9,punkte,4,FALSE))</f>
        <v>0</v>
      </c>
      <c r="S9" s="60"/>
      <c r="T9" s="39">
        <v>1</v>
      </c>
      <c r="U9" s="40">
        <f t="shared" ref="U9:U17" si="7">IF(T9="",0,VLOOKUP(T9,punkte,4,FALSE))</f>
        <v>10</v>
      </c>
      <c r="V9" s="40">
        <v>4</v>
      </c>
      <c r="W9" s="38">
        <v>4</v>
      </c>
      <c r="X9" s="33">
        <f t="shared" ref="X9:X17" si="8">IF(W9="",0,VLOOKUP(W9,punkte,4,FALSE))</f>
        <v>5</v>
      </c>
      <c r="Y9" s="33"/>
      <c r="Z9" s="41">
        <v>3</v>
      </c>
      <c r="AA9" s="40">
        <f t="shared" ref="AA9:AA17" si="9">IF(Z9="",0,VLOOKUP(Z9,punkte,4,FALSE))</f>
        <v>6</v>
      </c>
      <c r="AB9" s="40">
        <v>1</v>
      </c>
      <c r="AC9" s="42">
        <v>1</v>
      </c>
      <c r="AD9" s="33">
        <f t="shared" ref="AD9:AD17" si="10">IF(AC9="",0,VLOOKUP(AC9,punkte,4,FALSE))</f>
        <v>10</v>
      </c>
      <c r="AE9" s="33">
        <v>2</v>
      </c>
      <c r="AF9" s="41">
        <v>3</v>
      </c>
      <c r="AG9" s="40">
        <f t="shared" ref="AG9:AG17" si="11">IF(AF9="",0,VLOOKUP(AF9,punkte,4,FALSE))</f>
        <v>6</v>
      </c>
      <c r="AH9" s="40">
        <v>1</v>
      </c>
      <c r="AI9" s="42">
        <v>1</v>
      </c>
      <c r="AJ9" s="33">
        <f t="shared" ref="AJ9:AJ17" si="12">IF(AI9="",0,VLOOKUP(AI9,punkte,4,FALSE))</f>
        <v>10</v>
      </c>
      <c r="AK9" s="33">
        <v>3</v>
      </c>
      <c r="AL9" s="41">
        <v>4</v>
      </c>
      <c r="AM9" s="40">
        <f t="shared" ref="AM9:AM17" si="13">IF(AL9="",0,VLOOKUP(AL9,punkte,4,FALSE))</f>
        <v>5</v>
      </c>
      <c r="AN9" s="40"/>
      <c r="AO9" s="42">
        <v>1</v>
      </c>
      <c r="AP9" s="33">
        <f t="shared" ref="AP9:AP17" si="14">IF(AO9="",0,VLOOKUP(AO9,punkte,4,FALSE))</f>
        <v>10</v>
      </c>
      <c r="AQ9" s="33">
        <v>3</v>
      </c>
      <c r="AR9" s="41">
        <v>2</v>
      </c>
      <c r="AS9" s="40">
        <f t="shared" ref="AS9:AS17" si="15">IF(AR9="",0,VLOOKUP(AR9,punkte,4,FALSE))</f>
        <v>8</v>
      </c>
      <c r="AT9" s="40">
        <v>3</v>
      </c>
    </row>
    <row r="10" spans="1:46" s="43" customFormat="1" ht="15.75" customHeight="1" x14ac:dyDescent="0.2">
      <c r="A10" s="38" t="s">
        <v>2</v>
      </c>
      <c r="B10" s="33">
        <v>2</v>
      </c>
      <c r="C10" s="34">
        <f t="shared" si="0"/>
        <v>13</v>
      </c>
      <c r="D10" s="37">
        <f t="shared" si="1"/>
        <v>8.115384615384615</v>
      </c>
      <c r="E10" s="58">
        <f t="shared" si="2"/>
        <v>105.5</v>
      </c>
      <c r="F10" s="37"/>
      <c r="G10" s="38"/>
      <c r="H10" s="41">
        <v>2</v>
      </c>
      <c r="I10" s="40">
        <f t="shared" si="3"/>
        <v>8</v>
      </c>
      <c r="J10" s="59">
        <v>1.5</v>
      </c>
      <c r="K10" s="38">
        <v>2</v>
      </c>
      <c r="L10" s="33">
        <f t="shared" si="4"/>
        <v>8</v>
      </c>
      <c r="M10" s="60">
        <v>1</v>
      </c>
      <c r="N10" s="41">
        <v>2</v>
      </c>
      <c r="O10" s="40">
        <f t="shared" si="5"/>
        <v>8</v>
      </c>
      <c r="P10" s="59">
        <v>3</v>
      </c>
      <c r="Q10" s="38">
        <v>2</v>
      </c>
      <c r="R10" s="33">
        <f t="shared" si="6"/>
        <v>8</v>
      </c>
      <c r="S10" s="60"/>
      <c r="T10" s="40">
        <v>3</v>
      </c>
      <c r="U10" s="40">
        <f t="shared" si="7"/>
        <v>6</v>
      </c>
      <c r="V10" s="40"/>
      <c r="W10" s="38">
        <v>3</v>
      </c>
      <c r="X10" s="33">
        <f t="shared" si="8"/>
        <v>6</v>
      </c>
      <c r="Y10" s="33"/>
      <c r="Z10" s="39">
        <v>1</v>
      </c>
      <c r="AA10" s="40">
        <f t="shared" si="9"/>
        <v>10</v>
      </c>
      <c r="AB10" s="40">
        <v>1</v>
      </c>
      <c r="AC10" s="38">
        <v>2</v>
      </c>
      <c r="AD10" s="33">
        <f t="shared" si="10"/>
        <v>8</v>
      </c>
      <c r="AE10" s="33">
        <v>1</v>
      </c>
      <c r="AF10" s="40">
        <v>4</v>
      </c>
      <c r="AG10" s="40">
        <f t="shared" si="11"/>
        <v>5</v>
      </c>
      <c r="AH10" s="40"/>
      <c r="AI10" s="38">
        <v>2</v>
      </c>
      <c r="AJ10" s="33">
        <f t="shared" si="12"/>
        <v>8</v>
      </c>
      <c r="AK10" s="33"/>
      <c r="AL10" s="39">
        <v>1</v>
      </c>
      <c r="AM10" s="40">
        <f t="shared" si="13"/>
        <v>10</v>
      </c>
      <c r="AN10" s="40">
        <v>3</v>
      </c>
      <c r="AO10" s="38">
        <v>4</v>
      </c>
      <c r="AP10" s="33">
        <f t="shared" si="14"/>
        <v>5</v>
      </c>
      <c r="AQ10" s="33"/>
      <c r="AR10" s="40">
        <v>4</v>
      </c>
      <c r="AS10" s="40">
        <f t="shared" si="15"/>
        <v>5</v>
      </c>
      <c r="AT10" s="40"/>
    </row>
    <row r="11" spans="1:46" s="43" customFormat="1" ht="15.75" customHeight="1" x14ac:dyDescent="0.2">
      <c r="A11" s="38" t="s">
        <v>138</v>
      </c>
      <c r="B11" s="33">
        <v>3</v>
      </c>
      <c r="C11" s="34">
        <f t="shared" si="0"/>
        <v>12</v>
      </c>
      <c r="D11" s="37">
        <f t="shared" si="1"/>
        <v>5.916666666666667</v>
      </c>
      <c r="E11" s="58">
        <f t="shared" si="2"/>
        <v>71</v>
      </c>
      <c r="F11" s="37"/>
      <c r="G11" s="38"/>
      <c r="H11" s="41">
        <v>5</v>
      </c>
      <c r="I11" s="40">
        <f t="shared" si="3"/>
        <v>4</v>
      </c>
      <c r="J11" s="59"/>
      <c r="K11" s="38">
        <v>7</v>
      </c>
      <c r="L11" s="33">
        <f t="shared" si="4"/>
        <v>2</v>
      </c>
      <c r="M11" s="60"/>
      <c r="N11" s="41">
        <v>4</v>
      </c>
      <c r="O11" s="40">
        <f t="shared" si="5"/>
        <v>5</v>
      </c>
      <c r="P11" s="59"/>
      <c r="Q11" s="42">
        <v>1</v>
      </c>
      <c r="R11" s="33">
        <f t="shared" si="6"/>
        <v>10</v>
      </c>
      <c r="S11" s="60">
        <v>3</v>
      </c>
      <c r="T11" s="41">
        <v>5</v>
      </c>
      <c r="U11" s="40">
        <f t="shared" si="7"/>
        <v>4</v>
      </c>
      <c r="V11" s="40"/>
      <c r="W11" s="38">
        <v>2</v>
      </c>
      <c r="X11" s="33">
        <f t="shared" si="8"/>
        <v>8</v>
      </c>
      <c r="Y11" s="33"/>
      <c r="Z11" s="41">
        <v>5</v>
      </c>
      <c r="AA11" s="40">
        <f t="shared" si="9"/>
        <v>4</v>
      </c>
      <c r="AB11" s="40"/>
      <c r="AC11" s="38">
        <v>5</v>
      </c>
      <c r="AD11" s="33">
        <f t="shared" si="10"/>
        <v>4</v>
      </c>
      <c r="AE11" s="33"/>
      <c r="AF11" s="41">
        <v>2</v>
      </c>
      <c r="AG11" s="40">
        <f t="shared" si="11"/>
        <v>8</v>
      </c>
      <c r="AH11" s="40">
        <v>1</v>
      </c>
      <c r="AI11" s="38"/>
      <c r="AJ11" s="33">
        <f t="shared" si="12"/>
        <v>0</v>
      </c>
      <c r="AK11" s="33"/>
      <c r="AL11" s="41">
        <v>5</v>
      </c>
      <c r="AM11" s="40">
        <f t="shared" si="13"/>
        <v>4</v>
      </c>
      <c r="AN11" s="40"/>
      <c r="AO11" s="38">
        <v>2</v>
      </c>
      <c r="AP11" s="33">
        <f t="shared" si="14"/>
        <v>8</v>
      </c>
      <c r="AQ11" s="33"/>
      <c r="AR11" s="40">
        <v>3</v>
      </c>
      <c r="AS11" s="40">
        <f t="shared" si="15"/>
        <v>6</v>
      </c>
      <c r="AT11" s="40"/>
    </row>
    <row r="12" spans="1:46" s="43" customFormat="1" ht="15.75" customHeight="1" x14ac:dyDescent="0.2">
      <c r="A12" s="38" t="s">
        <v>101</v>
      </c>
      <c r="B12" s="33">
        <v>4</v>
      </c>
      <c r="C12" s="34">
        <f t="shared" si="0"/>
        <v>10</v>
      </c>
      <c r="D12" s="37">
        <f t="shared" si="1"/>
        <v>6.4</v>
      </c>
      <c r="E12" s="58">
        <f t="shared" si="2"/>
        <v>64</v>
      </c>
      <c r="F12" s="37"/>
      <c r="G12" s="38"/>
      <c r="H12" s="41">
        <v>6</v>
      </c>
      <c r="I12" s="40">
        <f t="shared" si="3"/>
        <v>3</v>
      </c>
      <c r="J12" s="59">
        <v>0.5</v>
      </c>
      <c r="K12" s="38">
        <v>3</v>
      </c>
      <c r="L12" s="33">
        <f t="shared" si="4"/>
        <v>6</v>
      </c>
      <c r="M12" s="60">
        <v>1.5</v>
      </c>
      <c r="N12" s="41">
        <v>5</v>
      </c>
      <c r="O12" s="40">
        <f t="shared" si="5"/>
        <v>4</v>
      </c>
      <c r="P12" s="59"/>
      <c r="Q12" s="33"/>
      <c r="R12" s="33">
        <f t="shared" si="6"/>
        <v>0</v>
      </c>
      <c r="S12" s="60"/>
      <c r="T12" s="40">
        <v>2</v>
      </c>
      <c r="U12" s="40">
        <f t="shared" si="7"/>
        <v>8</v>
      </c>
      <c r="V12" s="40">
        <v>1</v>
      </c>
      <c r="W12" s="42">
        <v>1</v>
      </c>
      <c r="X12" s="33">
        <f t="shared" si="8"/>
        <v>10</v>
      </c>
      <c r="Y12" s="33">
        <v>4</v>
      </c>
      <c r="Z12" s="39"/>
      <c r="AA12" s="40">
        <f t="shared" si="9"/>
        <v>0</v>
      </c>
      <c r="AB12" s="40"/>
      <c r="AC12" s="33">
        <v>6</v>
      </c>
      <c r="AD12" s="33">
        <f t="shared" si="10"/>
        <v>3</v>
      </c>
      <c r="AE12" s="33"/>
      <c r="AF12" s="39">
        <v>1</v>
      </c>
      <c r="AG12" s="40">
        <f t="shared" si="11"/>
        <v>10</v>
      </c>
      <c r="AH12" s="40">
        <v>2</v>
      </c>
      <c r="AI12" s="38">
        <v>4</v>
      </c>
      <c r="AJ12" s="33">
        <f t="shared" si="12"/>
        <v>5</v>
      </c>
      <c r="AK12" s="33"/>
      <c r="AL12" s="40"/>
      <c r="AM12" s="40">
        <f t="shared" si="13"/>
        <v>0</v>
      </c>
      <c r="AN12" s="40"/>
      <c r="AO12" s="38">
        <v>6</v>
      </c>
      <c r="AP12" s="33">
        <f t="shared" si="14"/>
        <v>3</v>
      </c>
      <c r="AQ12" s="33"/>
      <c r="AR12" s="40">
        <v>6</v>
      </c>
      <c r="AS12" s="40">
        <f t="shared" si="15"/>
        <v>3</v>
      </c>
      <c r="AT12" s="40"/>
    </row>
    <row r="13" spans="1:46" s="43" customFormat="1" ht="15.75" customHeight="1" x14ac:dyDescent="0.2">
      <c r="A13" s="38" t="s">
        <v>5</v>
      </c>
      <c r="B13" s="33">
        <v>5</v>
      </c>
      <c r="C13" s="34">
        <f t="shared" si="0"/>
        <v>11</v>
      </c>
      <c r="D13" s="37">
        <f t="shared" si="1"/>
        <v>5.2727272727272725</v>
      </c>
      <c r="E13" s="58">
        <f t="shared" si="2"/>
        <v>58</v>
      </c>
      <c r="F13" s="37"/>
      <c r="G13" s="38"/>
      <c r="H13" s="40">
        <v>3</v>
      </c>
      <c r="I13" s="40">
        <f t="shared" si="3"/>
        <v>6</v>
      </c>
      <c r="J13" s="59">
        <v>0.5</v>
      </c>
      <c r="K13" s="33">
        <v>4</v>
      </c>
      <c r="L13" s="33">
        <f t="shared" si="4"/>
        <v>5</v>
      </c>
      <c r="M13" s="60">
        <v>0.5</v>
      </c>
      <c r="N13" s="39"/>
      <c r="O13" s="40">
        <f t="shared" si="5"/>
        <v>0</v>
      </c>
      <c r="P13" s="59"/>
      <c r="Q13" s="33">
        <v>4</v>
      </c>
      <c r="R13" s="33">
        <f t="shared" si="6"/>
        <v>5</v>
      </c>
      <c r="S13" s="60"/>
      <c r="T13" s="41">
        <v>6</v>
      </c>
      <c r="U13" s="40">
        <f t="shared" si="7"/>
        <v>3</v>
      </c>
      <c r="V13" s="40"/>
      <c r="W13" s="33">
        <v>5</v>
      </c>
      <c r="X13" s="33">
        <f t="shared" si="8"/>
        <v>4</v>
      </c>
      <c r="Y13" s="33"/>
      <c r="Z13" s="41">
        <v>2</v>
      </c>
      <c r="AA13" s="40">
        <f t="shared" si="9"/>
        <v>8</v>
      </c>
      <c r="AB13" s="40">
        <v>2</v>
      </c>
      <c r="AC13" s="38">
        <v>4</v>
      </c>
      <c r="AD13" s="33">
        <f t="shared" si="10"/>
        <v>5</v>
      </c>
      <c r="AE13" s="33"/>
      <c r="AF13" s="41"/>
      <c r="AG13" s="40">
        <f t="shared" si="11"/>
        <v>0</v>
      </c>
      <c r="AH13" s="40"/>
      <c r="AI13" s="38">
        <v>5</v>
      </c>
      <c r="AJ13" s="33">
        <f t="shared" si="12"/>
        <v>4</v>
      </c>
      <c r="AK13" s="33"/>
      <c r="AL13" s="41">
        <v>2</v>
      </c>
      <c r="AM13" s="40">
        <f t="shared" si="13"/>
        <v>8</v>
      </c>
      <c r="AN13" s="40">
        <v>1</v>
      </c>
      <c r="AO13" s="38">
        <v>7</v>
      </c>
      <c r="AP13" s="33">
        <f t="shared" si="14"/>
        <v>2</v>
      </c>
      <c r="AQ13" s="33"/>
      <c r="AR13" s="41">
        <v>5</v>
      </c>
      <c r="AS13" s="40">
        <f t="shared" si="15"/>
        <v>4</v>
      </c>
      <c r="AT13" s="40"/>
    </row>
    <row r="14" spans="1:46" s="43" customFormat="1" ht="15.75" customHeight="1" x14ac:dyDescent="0.2">
      <c r="A14" s="38" t="s">
        <v>1</v>
      </c>
      <c r="B14" s="33">
        <v>6</v>
      </c>
      <c r="C14" s="34">
        <f t="shared" si="0"/>
        <v>9</v>
      </c>
      <c r="D14" s="37">
        <f t="shared" si="1"/>
        <v>5.9444444444444446</v>
      </c>
      <c r="E14" s="58">
        <f t="shared" si="2"/>
        <v>53.5</v>
      </c>
      <c r="F14" s="37"/>
      <c r="G14" s="38"/>
      <c r="H14" s="41">
        <v>4</v>
      </c>
      <c r="I14" s="40">
        <f t="shared" si="3"/>
        <v>5</v>
      </c>
      <c r="J14" s="59">
        <v>0.5</v>
      </c>
      <c r="K14" s="38">
        <v>5</v>
      </c>
      <c r="L14" s="33">
        <f t="shared" si="4"/>
        <v>4</v>
      </c>
      <c r="M14" s="60"/>
      <c r="N14" s="41"/>
      <c r="O14" s="40">
        <f t="shared" si="5"/>
        <v>0</v>
      </c>
      <c r="P14" s="59"/>
      <c r="Q14" s="38">
        <v>3</v>
      </c>
      <c r="R14" s="33">
        <f t="shared" si="6"/>
        <v>6</v>
      </c>
      <c r="S14" s="60"/>
      <c r="T14" s="40">
        <v>4</v>
      </c>
      <c r="U14" s="40">
        <f t="shared" si="7"/>
        <v>5</v>
      </c>
      <c r="V14" s="40"/>
      <c r="W14" s="42"/>
      <c r="X14" s="33">
        <f t="shared" si="8"/>
        <v>0</v>
      </c>
      <c r="Y14" s="33"/>
      <c r="Z14" s="40">
        <v>4</v>
      </c>
      <c r="AA14" s="40">
        <f t="shared" si="9"/>
        <v>5</v>
      </c>
      <c r="AB14" s="40"/>
      <c r="AC14" s="33">
        <v>3</v>
      </c>
      <c r="AD14" s="33">
        <f t="shared" si="10"/>
        <v>6</v>
      </c>
      <c r="AE14" s="33">
        <v>1</v>
      </c>
      <c r="AF14" s="40">
        <v>5</v>
      </c>
      <c r="AG14" s="40">
        <f t="shared" si="11"/>
        <v>4</v>
      </c>
      <c r="AH14" s="40"/>
      <c r="AI14" s="33"/>
      <c r="AJ14" s="33">
        <f t="shared" si="12"/>
        <v>0</v>
      </c>
      <c r="AK14" s="33"/>
      <c r="AL14" s="40"/>
      <c r="AM14" s="40">
        <f t="shared" si="13"/>
        <v>0</v>
      </c>
      <c r="AN14" s="40"/>
      <c r="AO14" s="33">
        <v>5</v>
      </c>
      <c r="AP14" s="33">
        <f t="shared" si="14"/>
        <v>4</v>
      </c>
      <c r="AQ14" s="33">
        <v>1</v>
      </c>
      <c r="AR14" s="39">
        <v>1</v>
      </c>
      <c r="AS14" s="40">
        <f t="shared" si="15"/>
        <v>10</v>
      </c>
      <c r="AT14" s="40">
        <v>2</v>
      </c>
    </row>
    <row r="15" spans="1:46" s="43" customFormat="1" ht="15.75" customHeight="1" x14ac:dyDescent="0.2">
      <c r="A15" s="38" t="s">
        <v>10</v>
      </c>
      <c r="B15" s="33">
        <v>7</v>
      </c>
      <c r="C15" s="34">
        <f t="shared" si="0"/>
        <v>4</v>
      </c>
      <c r="D15" s="37">
        <f t="shared" si="1"/>
        <v>5</v>
      </c>
      <c r="E15" s="58">
        <f t="shared" si="2"/>
        <v>20</v>
      </c>
      <c r="F15" s="37"/>
      <c r="G15" s="38"/>
      <c r="H15" s="40"/>
      <c r="I15" s="40">
        <f t="shared" si="3"/>
        <v>0</v>
      </c>
      <c r="J15" s="59"/>
      <c r="K15" s="38">
        <v>6</v>
      </c>
      <c r="L15" s="33">
        <f t="shared" si="4"/>
        <v>3</v>
      </c>
      <c r="M15" s="60"/>
      <c r="N15" s="40"/>
      <c r="O15" s="40">
        <f t="shared" si="5"/>
        <v>0</v>
      </c>
      <c r="P15" s="59"/>
      <c r="Q15" s="38"/>
      <c r="R15" s="33">
        <f t="shared" si="6"/>
        <v>0</v>
      </c>
      <c r="S15" s="60"/>
      <c r="T15" s="41"/>
      <c r="U15" s="40">
        <f t="shared" si="7"/>
        <v>0</v>
      </c>
      <c r="V15" s="40"/>
      <c r="W15" s="38"/>
      <c r="X15" s="33">
        <f t="shared" si="8"/>
        <v>0</v>
      </c>
      <c r="Y15" s="33"/>
      <c r="Z15" s="40"/>
      <c r="AA15" s="40">
        <f t="shared" si="9"/>
        <v>0</v>
      </c>
      <c r="AB15" s="40"/>
      <c r="AC15" s="42"/>
      <c r="AD15" s="33">
        <f t="shared" si="10"/>
        <v>0</v>
      </c>
      <c r="AE15" s="33"/>
      <c r="AF15" s="40"/>
      <c r="AG15" s="40">
        <f t="shared" si="11"/>
        <v>0</v>
      </c>
      <c r="AH15" s="40"/>
      <c r="AI15" s="38"/>
      <c r="AJ15" s="33">
        <f t="shared" si="12"/>
        <v>0</v>
      </c>
      <c r="AK15" s="33"/>
      <c r="AL15" s="41">
        <v>3</v>
      </c>
      <c r="AM15" s="40">
        <f t="shared" si="13"/>
        <v>6</v>
      </c>
      <c r="AN15" s="40"/>
      <c r="AO15" s="38">
        <v>3</v>
      </c>
      <c r="AP15" s="33">
        <f t="shared" si="14"/>
        <v>6</v>
      </c>
      <c r="AQ15" s="33">
        <v>2</v>
      </c>
      <c r="AR15" s="41">
        <v>7</v>
      </c>
      <c r="AS15" s="40">
        <f t="shared" si="15"/>
        <v>2</v>
      </c>
      <c r="AT15" s="40">
        <v>1</v>
      </c>
    </row>
    <row r="16" spans="1:46" s="43" customFormat="1" ht="15.75" customHeight="1" x14ac:dyDescent="0.2">
      <c r="A16" s="38" t="s">
        <v>125</v>
      </c>
      <c r="B16" s="33">
        <v>8</v>
      </c>
      <c r="C16" s="34">
        <f t="shared" si="0"/>
        <v>4</v>
      </c>
      <c r="D16" s="37">
        <f t="shared" si="1"/>
        <v>4</v>
      </c>
      <c r="E16" s="58">
        <f t="shared" si="2"/>
        <v>16</v>
      </c>
      <c r="F16" s="37"/>
      <c r="G16" s="38"/>
      <c r="H16" s="40">
        <v>7</v>
      </c>
      <c r="I16" s="40">
        <f t="shared" si="3"/>
        <v>2</v>
      </c>
      <c r="J16" s="59"/>
      <c r="K16" s="33"/>
      <c r="L16" s="33">
        <f t="shared" si="4"/>
        <v>0</v>
      </c>
      <c r="M16" s="60"/>
      <c r="N16" s="40">
        <v>3</v>
      </c>
      <c r="O16" s="40">
        <f t="shared" si="5"/>
        <v>6</v>
      </c>
      <c r="P16" s="59"/>
      <c r="Q16" s="38"/>
      <c r="R16" s="33">
        <f t="shared" si="6"/>
        <v>0</v>
      </c>
      <c r="S16" s="60"/>
      <c r="T16" s="41"/>
      <c r="U16" s="40">
        <f t="shared" si="7"/>
        <v>0</v>
      </c>
      <c r="V16" s="40"/>
      <c r="W16" s="38"/>
      <c r="X16" s="33">
        <f t="shared" si="8"/>
        <v>0</v>
      </c>
      <c r="Y16" s="33"/>
      <c r="Z16" s="40"/>
      <c r="AA16" s="40">
        <f t="shared" si="9"/>
        <v>0</v>
      </c>
      <c r="AB16" s="40"/>
      <c r="AC16" s="38"/>
      <c r="AD16" s="33">
        <f t="shared" si="10"/>
        <v>0</v>
      </c>
      <c r="AE16" s="33"/>
      <c r="AF16" s="40"/>
      <c r="AG16" s="40">
        <f t="shared" si="11"/>
        <v>0</v>
      </c>
      <c r="AH16" s="40"/>
      <c r="AI16" s="38">
        <v>3</v>
      </c>
      <c r="AJ16" s="33">
        <f t="shared" si="12"/>
        <v>6</v>
      </c>
      <c r="AK16" s="33">
        <v>1</v>
      </c>
      <c r="AL16" s="39"/>
      <c r="AM16" s="40">
        <f t="shared" si="13"/>
        <v>0</v>
      </c>
      <c r="AN16" s="40"/>
      <c r="AO16" s="38"/>
      <c r="AP16" s="33">
        <f t="shared" si="14"/>
        <v>0</v>
      </c>
      <c r="AQ16" s="33"/>
      <c r="AR16" s="41">
        <v>8</v>
      </c>
      <c r="AS16" s="40">
        <f t="shared" si="15"/>
        <v>1</v>
      </c>
      <c r="AT16" s="40"/>
    </row>
    <row r="17" spans="1:46" s="43" customFormat="1" ht="15.75" customHeight="1" x14ac:dyDescent="0.2">
      <c r="A17" s="38" t="s">
        <v>22</v>
      </c>
      <c r="B17" s="33">
        <v>9</v>
      </c>
      <c r="C17" s="34">
        <f t="shared" si="0"/>
        <v>0</v>
      </c>
      <c r="D17" s="37" t="e">
        <f t="shared" si="1"/>
        <v>#DIV/0!</v>
      </c>
      <c r="E17" s="58">
        <f t="shared" si="2"/>
        <v>0</v>
      </c>
      <c r="F17" s="37"/>
      <c r="G17" s="38"/>
      <c r="H17" s="41"/>
      <c r="I17" s="40">
        <f t="shared" si="3"/>
        <v>0</v>
      </c>
      <c r="J17" s="59"/>
      <c r="K17" s="33"/>
      <c r="L17" s="33">
        <f t="shared" si="4"/>
        <v>0</v>
      </c>
      <c r="M17" s="60"/>
      <c r="N17" s="41"/>
      <c r="O17" s="40">
        <f t="shared" si="5"/>
        <v>0</v>
      </c>
      <c r="P17" s="59"/>
      <c r="Q17" s="33"/>
      <c r="R17" s="33">
        <f t="shared" si="6"/>
        <v>0</v>
      </c>
      <c r="S17" s="60"/>
      <c r="T17" s="40"/>
      <c r="U17" s="40">
        <f t="shared" si="7"/>
        <v>0</v>
      </c>
      <c r="V17" s="40"/>
      <c r="W17" s="33"/>
      <c r="X17" s="33">
        <f t="shared" si="8"/>
        <v>0</v>
      </c>
      <c r="Y17" s="33"/>
      <c r="Z17" s="40"/>
      <c r="AA17" s="40">
        <f t="shared" si="9"/>
        <v>0</v>
      </c>
      <c r="AB17" s="40"/>
      <c r="AC17" s="33"/>
      <c r="AD17" s="33">
        <f t="shared" si="10"/>
        <v>0</v>
      </c>
      <c r="AE17" s="33"/>
      <c r="AF17" s="40"/>
      <c r="AG17" s="40">
        <f t="shared" si="11"/>
        <v>0</v>
      </c>
      <c r="AH17" s="40"/>
      <c r="AI17" s="33"/>
      <c r="AJ17" s="33">
        <f t="shared" si="12"/>
        <v>0</v>
      </c>
      <c r="AK17" s="33"/>
      <c r="AL17" s="40"/>
      <c r="AM17" s="40">
        <f t="shared" si="13"/>
        <v>0</v>
      </c>
      <c r="AN17" s="40"/>
      <c r="AO17" s="33"/>
      <c r="AP17" s="33">
        <f t="shared" si="14"/>
        <v>0</v>
      </c>
      <c r="AQ17" s="33"/>
      <c r="AR17" s="40"/>
      <c r="AS17" s="40">
        <f t="shared" si="15"/>
        <v>0</v>
      </c>
      <c r="AT17" s="40"/>
    </row>
    <row r="18" spans="1:46" ht="15" x14ac:dyDescent="0.2">
      <c r="F18" s="29"/>
      <c r="G18" s="30"/>
    </row>
    <row r="19" spans="1:46" ht="15" x14ac:dyDescent="0.2">
      <c r="F19" s="29"/>
      <c r="G19" s="30"/>
    </row>
    <row r="20" spans="1:46" ht="15" x14ac:dyDescent="0.2">
      <c r="F20" s="29"/>
      <c r="G20" s="30"/>
    </row>
    <row r="21" spans="1:46" ht="15" x14ac:dyDescent="0.2">
      <c r="F21" s="29"/>
      <c r="G21" s="30"/>
    </row>
    <row r="22" spans="1:46" ht="15" x14ac:dyDescent="0.2">
      <c r="F22" s="29"/>
      <c r="G22" s="30"/>
    </row>
    <row r="24" spans="1:46" ht="15" x14ac:dyDescent="0.2">
      <c r="A24" s="2" t="s">
        <v>12</v>
      </c>
      <c r="B24" s="2"/>
      <c r="C24" s="2"/>
      <c r="D24" s="2"/>
      <c r="E24" s="2"/>
      <c r="F24" s="2"/>
      <c r="G24" s="2"/>
      <c r="H24" s="32"/>
      <c r="K24" s="2"/>
    </row>
    <row r="25" spans="1:46" ht="15" x14ac:dyDescent="0.2">
      <c r="A25" s="2">
        <v>1</v>
      </c>
      <c r="B25" s="127" t="s">
        <v>13</v>
      </c>
      <c r="C25" s="127"/>
      <c r="D25" s="2">
        <v>10</v>
      </c>
      <c r="E25" s="2" t="s">
        <v>9</v>
      </c>
      <c r="F25" s="2"/>
      <c r="G25" s="2"/>
      <c r="H25" s="2"/>
      <c r="K25" s="2"/>
    </row>
    <row r="26" spans="1:46" ht="15" x14ac:dyDescent="0.2">
      <c r="A26" s="2">
        <v>2</v>
      </c>
      <c r="B26" s="127" t="s">
        <v>13</v>
      </c>
      <c r="C26" s="127"/>
      <c r="D26" s="2">
        <v>8</v>
      </c>
      <c r="E26" s="2" t="s">
        <v>9</v>
      </c>
      <c r="F26" s="2"/>
      <c r="G26" s="2"/>
      <c r="H26" s="2"/>
      <c r="K26" s="2"/>
    </row>
    <row r="27" spans="1:46" ht="15" x14ac:dyDescent="0.2">
      <c r="A27" s="2">
        <v>3</v>
      </c>
      <c r="B27" s="127" t="s">
        <v>13</v>
      </c>
      <c r="C27" s="127"/>
      <c r="D27" s="2">
        <v>6</v>
      </c>
      <c r="E27" s="2" t="s">
        <v>9</v>
      </c>
      <c r="F27" s="2"/>
      <c r="G27" s="2"/>
    </row>
    <row r="28" spans="1:46" ht="15" x14ac:dyDescent="0.2">
      <c r="A28" s="2">
        <v>4</v>
      </c>
      <c r="B28" s="127" t="s">
        <v>13</v>
      </c>
      <c r="C28" s="127"/>
      <c r="D28" s="2">
        <v>5</v>
      </c>
      <c r="E28" s="2" t="s">
        <v>9</v>
      </c>
      <c r="F28" s="2"/>
      <c r="G28" s="2"/>
    </row>
    <row r="29" spans="1:46" ht="15" x14ac:dyDescent="0.2">
      <c r="A29" s="2">
        <v>5</v>
      </c>
      <c r="B29" s="127" t="s">
        <v>13</v>
      </c>
      <c r="C29" s="127"/>
      <c r="D29" s="2">
        <v>4</v>
      </c>
      <c r="E29" s="2" t="s">
        <v>9</v>
      </c>
      <c r="F29" s="2"/>
      <c r="G29" s="2"/>
    </row>
    <row r="30" spans="1:46" ht="15" x14ac:dyDescent="0.2">
      <c r="A30" s="2">
        <v>6</v>
      </c>
      <c r="B30" s="127" t="s">
        <v>13</v>
      </c>
      <c r="C30" s="127"/>
      <c r="D30" s="2">
        <v>3</v>
      </c>
      <c r="E30" s="2" t="s">
        <v>9</v>
      </c>
      <c r="F30" s="2"/>
      <c r="G30" s="2"/>
    </row>
    <row r="31" spans="1:46" ht="15" x14ac:dyDescent="0.2">
      <c r="A31" s="2">
        <v>7</v>
      </c>
      <c r="B31" s="127" t="s">
        <v>13</v>
      </c>
      <c r="C31" s="127"/>
      <c r="D31" s="2">
        <v>2</v>
      </c>
      <c r="E31" s="2" t="s">
        <v>9</v>
      </c>
      <c r="F31" s="2"/>
      <c r="G31" s="2"/>
    </row>
    <row r="32" spans="1:46" ht="15" x14ac:dyDescent="0.2">
      <c r="A32" s="2">
        <v>8</v>
      </c>
      <c r="B32" s="127" t="s">
        <v>13</v>
      </c>
      <c r="C32" s="127"/>
      <c r="D32" s="2">
        <v>1</v>
      </c>
      <c r="E32" s="2" t="s">
        <v>9</v>
      </c>
      <c r="F32" s="2"/>
      <c r="G32" s="2"/>
    </row>
    <row r="33" spans="1:7" ht="15" x14ac:dyDescent="0.2">
      <c r="A33" s="26">
        <v>10</v>
      </c>
      <c r="B33" s="125" t="s">
        <v>13</v>
      </c>
      <c r="C33" s="125"/>
      <c r="D33" s="26">
        <v>0</v>
      </c>
      <c r="E33" s="26" t="s">
        <v>9</v>
      </c>
      <c r="F33" s="27" t="s">
        <v>29</v>
      </c>
      <c r="G33" s="2"/>
    </row>
  </sheetData>
  <mergeCells count="26">
    <mergeCell ref="B30:C30"/>
    <mergeCell ref="B31:C31"/>
    <mergeCell ref="AI6:AK6"/>
    <mergeCell ref="AL6:AN6"/>
    <mergeCell ref="AF6:AH6"/>
    <mergeCell ref="B25:C25"/>
    <mergeCell ref="Q6:S6"/>
    <mergeCell ref="T6:V6"/>
    <mergeCell ref="K6:M6"/>
    <mergeCell ref="N6:P6"/>
    <mergeCell ref="E2:F2"/>
    <mergeCell ref="AO6:AQ6"/>
    <mergeCell ref="AR6:AT6"/>
    <mergeCell ref="B32:C32"/>
    <mergeCell ref="B33:C33"/>
    <mergeCell ref="B26:C26"/>
    <mergeCell ref="B27:C27"/>
    <mergeCell ref="B28:C28"/>
    <mergeCell ref="B29:C29"/>
    <mergeCell ref="Z6:AB6"/>
    <mergeCell ref="AC6:AE6"/>
    <mergeCell ref="W6:Y6"/>
    <mergeCell ref="C6:C7"/>
    <mergeCell ref="F6:G6"/>
    <mergeCell ref="H6:J6"/>
    <mergeCell ref="F7:G7"/>
  </mergeCells>
  <phoneticPr fontId="3" type="noConversion"/>
  <conditionalFormatting sqref="H9:H17 K9:K17 N9:N17 Q9:Q17 T9:T17 W15 AC15:AC17 AI15:AI17 AO15:AO17">
    <cfRule type="cellIs" dxfId="27" priority="1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T33"/>
  <sheetViews>
    <sheetView workbookViewId="0">
      <pane xSplit="6135" ySplit="2865" topLeftCell="Y1" activePane="bottomLeft"/>
      <selection activeCell="E2" sqref="E2:G2"/>
      <selection pane="topRight" activeCell="E2" sqref="E2:F2"/>
      <selection pane="bottomLeft" activeCell="A9" sqref="A9:IV18"/>
      <selection pane="bottomRight" activeCell="AG9" sqref="AG9"/>
    </sheetView>
  </sheetViews>
  <sheetFormatPr baseColWidth="10" defaultRowHeight="12.75" x14ac:dyDescent="0.2"/>
  <cols>
    <col min="2" max="3" width="5.5703125" customWidth="1"/>
    <col min="4" max="7" width="10.7109375" customWidth="1"/>
    <col min="8" max="37" width="9.28515625" customWidth="1"/>
    <col min="38" max="40" width="9.42578125" customWidth="1"/>
    <col min="41" max="43" width="9.28515625" customWidth="1"/>
    <col min="44" max="46" width="9.42578125" customWidth="1"/>
  </cols>
  <sheetData>
    <row r="1" spans="1:46" ht="26.25" x14ac:dyDescent="0.4">
      <c r="A1" s="16" t="s">
        <v>31</v>
      </c>
    </row>
    <row r="2" spans="1:46" ht="15" x14ac:dyDescent="0.2">
      <c r="A2" s="2" t="s">
        <v>21</v>
      </c>
      <c r="E2" s="135">
        <v>42715</v>
      </c>
      <c r="F2" s="135"/>
      <c r="G2" s="135"/>
      <c r="H2" s="28"/>
      <c r="I2" s="28"/>
      <c r="J2" s="28"/>
    </row>
    <row r="6" spans="1:46" ht="15.75" x14ac:dyDescent="0.25">
      <c r="A6" s="11" t="s">
        <v>0</v>
      </c>
      <c r="B6" s="11" t="s">
        <v>8</v>
      </c>
      <c r="C6" s="128" t="s">
        <v>26</v>
      </c>
      <c r="D6" s="12" t="s">
        <v>11</v>
      </c>
      <c r="E6" s="14" t="s">
        <v>15</v>
      </c>
      <c r="F6" s="130"/>
      <c r="G6" s="131"/>
      <c r="H6" s="116" t="s">
        <v>140</v>
      </c>
      <c r="I6" s="133"/>
      <c r="J6" s="134"/>
      <c r="K6" s="118" t="s">
        <v>141</v>
      </c>
      <c r="L6" s="132"/>
      <c r="M6" s="124"/>
      <c r="N6" s="116" t="s">
        <v>142</v>
      </c>
      <c r="O6" s="133"/>
      <c r="P6" s="134"/>
      <c r="Q6" s="118" t="s">
        <v>143</v>
      </c>
      <c r="R6" s="132"/>
      <c r="S6" s="124"/>
      <c r="T6" s="116" t="s">
        <v>152</v>
      </c>
      <c r="U6" s="133"/>
      <c r="V6" s="134"/>
      <c r="W6" s="118" t="s">
        <v>144</v>
      </c>
      <c r="X6" s="132"/>
      <c r="Y6" s="124"/>
      <c r="Z6" s="116" t="s">
        <v>145</v>
      </c>
      <c r="AA6" s="133"/>
      <c r="AB6" s="134"/>
      <c r="AC6" s="118" t="s">
        <v>146</v>
      </c>
      <c r="AD6" s="132"/>
      <c r="AE6" s="124"/>
      <c r="AF6" s="116" t="s">
        <v>147</v>
      </c>
      <c r="AG6" s="133"/>
      <c r="AH6" s="134"/>
      <c r="AI6" s="118" t="s">
        <v>148</v>
      </c>
      <c r="AJ6" s="132"/>
      <c r="AK6" s="124"/>
      <c r="AL6" s="116" t="s">
        <v>149</v>
      </c>
      <c r="AM6" s="133"/>
      <c r="AN6" s="134"/>
      <c r="AO6" s="118" t="s">
        <v>150</v>
      </c>
      <c r="AP6" s="132"/>
      <c r="AQ6" s="124"/>
      <c r="AR6" s="116" t="s">
        <v>151</v>
      </c>
      <c r="AS6" s="133"/>
      <c r="AT6" s="134"/>
    </row>
    <row r="7" spans="1:46" ht="29.25" customHeight="1" x14ac:dyDescent="0.25">
      <c r="A7" s="13"/>
      <c r="B7" s="13"/>
      <c r="C7" s="129"/>
      <c r="D7" s="25" t="s">
        <v>27</v>
      </c>
      <c r="E7" s="15" t="s">
        <v>16</v>
      </c>
      <c r="F7" s="120" t="s">
        <v>28</v>
      </c>
      <c r="G7" s="121"/>
      <c r="H7" s="7" t="s">
        <v>8</v>
      </c>
      <c r="I7" s="8" t="s">
        <v>9</v>
      </c>
      <c r="J7" s="47" t="s">
        <v>86</v>
      </c>
      <c r="K7" s="9" t="s">
        <v>8</v>
      </c>
      <c r="L7" s="10" t="s">
        <v>9</v>
      </c>
      <c r="M7" s="48" t="s">
        <v>86</v>
      </c>
      <c r="N7" s="7" t="s">
        <v>8</v>
      </c>
      <c r="O7" s="8" t="s">
        <v>9</v>
      </c>
      <c r="P7" s="47" t="s">
        <v>86</v>
      </c>
      <c r="Q7" s="9" t="s">
        <v>8</v>
      </c>
      <c r="R7" s="10" t="s">
        <v>9</v>
      </c>
      <c r="S7" s="48" t="s">
        <v>86</v>
      </c>
      <c r="T7" s="7" t="s">
        <v>8</v>
      </c>
      <c r="U7" s="8" t="s">
        <v>9</v>
      </c>
      <c r="V7" s="47" t="s">
        <v>86</v>
      </c>
      <c r="W7" s="9" t="s">
        <v>8</v>
      </c>
      <c r="X7" s="10" t="s">
        <v>9</v>
      </c>
      <c r="Y7" s="48" t="s">
        <v>86</v>
      </c>
      <c r="Z7" s="7" t="s">
        <v>8</v>
      </c>
      <c r="AA7" s="8" t="s">
        <v>9</v>
      </c>
      <c r="AB7" s="47" t="s">
        <v>86</v>
      </c>
      <c r="AC7" s="9" t="s">
        <v>8</v>
      </c>
      <c r="AD7" s="10" t="s">
        <v>9</v>
      </c>
      <c r="AE7" s="48" t="s">
        <v>86</v>
      </c>
      <c r="AF7" s="7" t="s">
        <v>8</v>
      </c>
      <c r="AG7" s="8" t="s">
        <v>9</v>
      </c>
      <c r="AH7" s="47" t="s">
        <v>86</v>
      </c>
      <c r="AI7" s="9" t="s">
        <v>8</v>
      </c>
      <c r="AJ7" s="10" t="s">
        <v>9</v>
      </c>
      <c r="AK7" s="48" t="s">
        <v>86</v>
      </c>
      <c r="AL7" s="7" t="s">
        <v>8</v>
      </c>
      <c r="AM7" s="8" t="s">
        <v>9</v>
      </c>
      <c r="AN7" s="47" t="s">
        <v>86</v>
      </c>
      <c r="AO7" s="9" t="s">
        <v>8</v>
      </c>
      <c r="AP7" s="10" t="s">
        <v>9</v>
      </c>
      <c r="AQ7" s="48" t="s">
        <v>86</v>
      </c>
      <c r="AR7" s="7" t="s">
        <v>8</v>
      </c>
      <c r="AS7" s="8" t="s">
        <v>9</v>
      </c>
      <c r="AT7" s="47" t="s">
        <v>86</v>
      </c>
    </row>
    <row r="8" spans="1:46" ht="6" customHeight="1" x14ac:dyDescent="0.2">
      <c r="H8" s="1"/>
      <c r="I8" s="1"/>
      <c r="J8" s="1"/>
      <c r="N8" s="1"/>
      <c r="O8" s="1"/>
      <c r="P8" s="1"/>
      <c r="T8" s="1"/>
      <c r="U8" s="1"/>
      <c r="V8" s="1"/>
      <c r="Z8" s="1"/>
      <c r="AA8" s="1"/>
      <c r="AB8" s="1"/>
      <c r="AF8" s="1"/>
      <c r="AG8" s="1"/>
      <c r="AH8" s="1"/>
      <c r="AL8" s="1"/>
      <c r="AM8" s="1"/>
      <c r="AN8" s="1"/>
      <c r="AR8" s="1"/>
      <c r="AS8" s="1"/>
      <c r="AT8" s="1"/>
    </row>
    <row r="9" spans="1:46" s="43" customFormat="1" ht="15.75" customHeight="1" x14ac:dyDescent="0.2">
      <c r="A9" s="46" t="s">
        <v>6</v>
      </c>
      <c r="B9" s="33">
        <v>1</v>
      </c>
      <c r="C9" s="34">
        <f t="shared" ref="C9:C18" si="0">COUNT($H9,$K9,$N9,$Q9,$T9,$W9,$Z9,$AC9,$AF9,$AI9,$AL9,$AO9,$AR9)</f>
        <v>12</v>
      </c>
      <c r="D9" s="37">
        <f t="shared" ref="D9:D18" si="1">E9/COUNT($H9,$K9,$N9,$Q9,$T9,$W9,$Z9,$AC9,$AF9,$AI9,$AL9,$AO9,$AR9)</f>
        <v>9.4166666666666661</v>
      </c>
      <c r="E9" s="58">
        <f t="shared" ref="E9:E18" si="2">SUM($I9+$L9+$O9+$R9+$U9+$X9+$AA9+$AD9+$AG9+$AJ9+$AM9+$AP9+$AS9+J9+M9+P9+S9+V9+Y9+AB9+AE9+AH9+AK9+AN9+AQ9+AT9)</f>
        <v>113</v>
      </c>
      <c r="F9" s="37"/>
      <c r="G9" s="38"/>
      <c r="H9" s="41">
        <v>2</v>
      </c>
      <c r="I9" s="40">
        <f t="shared" ref="I9:I18" si="3">IF(H9="",0,VLOOKUP(H9,punkte,4,FALSE))</f>
        <v>8</v>
      </c>
      <c r="J9" s="59">
        <v>2</v>
      </c>
      <c r="K9" s="42">
        <v>1</v>
      </c>
      <c r="L9" s="33">
        <f t="shared" ref="L9:L18" si="4">IF(K9="",0,VLOOKUP(K9,punkte,4,FALSE))</f>
        <v>10</v>
      </c>
      <c r="M9" s="60">
        <v>4</v>
      </c>
      <c r="N9" s="39">
        <v>1</v>
      </c>
      <c r="O9" s="40">
        <f t="shared" ref="O9:O18" si="5">IF(N9="",0,VLOOKUP(N9,punkte,4,FALSE))</f>
        <v>10</v>
      </c>
      <c r="P9" s="59">
        <v>3</v>
      </c>
      <c r="Q9" s="42">
        <v>1</v>
      </c>
      <c r="R9" s="33">
        <f t="shared" ref="R9:R18" si="6">IF(Q9="",0,VLOOKUP(Q9,punkte,4,FALSE))</f>
        <v>10</v>
      </c>
      <c r="S9" s="60">
        <v>3</v>
      </c>
      <c r="T9" s="41">
        <v>3</v>
      </c>
      <c r="U9" s="40">
        <f t="shared" ref="U9:U18" si="7">IF(T9="",0,VLOOKUP(T9,punkte,4,FALSE))</f>
        <v>6</v>
      </c>
      <c r="V9" s="40"/>
      <c r="W9" s="42">
        <v>1</v>
      </c>
      <c r="X9" s="33">
        <f t="shared" ref="X9:X18" si="8">IF(W9="",0,VLOOKUP(W9,punkte,4,FALSE))</f>
        <v>10</v>
      </c>
      <c r="Y9" s="33">
        <v>3</v>
      </c>
      <c r="Z9" s="39">
        <v>1</v>
      </c>
      <c r="AA9" s="40">
        <f t="shared" ref="AA9:AA18" si="9">IF(Z9="",0,VLOOKUP(Z9,punkte,4,FALSE))</f>
        <v>10</v>
      </c>
      <c r="AB9" s="40">
        <v>3</v>
      </c>
      <c r="AC9" s="38">
        <v>4</v>
      </c>
      <c r="AD9" s="33">
        <f t="shared" ref="AD9:AD18" si="10">IF(AC9="",0,VLOOKUP(AC9,punkte,4,FALSE))</f>
        <v>5</v>
      </c>
      <c r="AE9" s="33"/>
      <c r="AF9" s="41"/>
      <c r="AG9" s="40">
        <f t="shared" ref="AG9:AG18" si="11">IF(AF9="",0,VLOOKUP(AF9,punkte,4,FALSE))</f>
        <v>0</v>
      </c>
      <c r="AH9" s="40"/>
      <c r="AI9" s="38">
        <v>6</v>
      </c>
      <c r="AJ9" s="33">
        <f t="shared" ref="AJ9:AJ18" si="12">IF(AI9="",0,VLOOKUP(AI9,punkte,4,FALSE))</f>
        <v>3</v>
      </c>
      <c r="AK9" s="33"/>
      <c r="AL9" s="41">
        <v>2</v>
      </c>
      <c r="AM9" s="40">
        <f t="shared" ref="AM9:AM18" si="13">IF(AL9="",0,VLOOKUP(AL9,punkte,4,FALSE))</f>
        <v>8</v>
      </c>
      <c r="AN9" s="40">
        <v>2</v>
      </c>
      <c r="AO9" s="38">
        <v>5</v>
      </c>
      <c r="AP9" s="33">
        <f t="shared" ref="AP9:AP18" si="14">IF(AO9="",0,VLOOKUP(AO9,punkte,4,FALSE))</f>
        <v>4</v>
      </c>
      <c r="AQ9" s="33"/>
      <c r="AR9" s="41">
        <v>2</v>
      </c>
      <c r="AS9" s="40">
        <f t="shared" ref="AS9:AS18" si="15">IF(AR9="",0,VLOOKUP(AR9,punkte,4,FALSE))</f>
        <v>8</v>
      </c>
      <c r="AT9" s="40">
        <v>1</v>
      </c>
    </row>
    <row r="10" spans="1:46" s="43" customFormat="1" ht="15.75" customHeight="1" x14ac:dyDescent="0.2">
      <c r="A10" s="38" t="s">
        <v>2</v>
      </c>
      <c r="B10" s="33">
        <v>2</v>
      </c>
      <c r="C10" s="34">
        <f t="shared" si="0"/>
        <v>12</v>
      </c>
      <c r="D10" s="37">
        <f t="shared" si="1"/>
        <v>8.4166666666666661</v>
      </c>
      <c r="E10" s="58">
        <f t="shared" si="2"/>
        <v>101</v>
      </c>
      <c r="F10" s="37"/>
      <c r="G10" s="38"/>
      <c r="H10" s="39">
        <v>1</v>
      </c>
      <c r="I10" s="40">
        <f t="shared" si="3"/>
        <v>10</v>
      </c>
      <c r="J10" s="59">
        <v>2</v>
      </c>
      <c r="K10" s="38">
        <v>2</v>
      </c>
      <c r="L10" s="33">
        <f t="shared" si="4"/>
        <v>8</v>
      </c>
      <c r="M10" s="60">
        <v>1</v>
      </c>
      <c r="N10" s="41"/>
      <c r="O10" s="40">
        <f t="shared" si="5"/>
        <v>0</v>
      </c>
      <c r="P10" s="59"/>
      <c r="Q10" s="38">
        <v>2</v>
      </c>
      <c r="R10" s="33">
        <f t="shared" si="6"/>
        <v>8</v>
      </c>
      <c r="S10" s="60">
        <v>1</v>
      </c>
      <c r="T10" s="40">
        <v>4</v>
      </c>
      <c r="U10" s="40">
        <f t="shared" si="7"/>
        <v>5</v>
      </c>
      <c r="V10" s="40">
        <v>1</v>
      </c>
      <c r="W10" s="38">
        <v>4</v>
      </c>
      <c r="X10" s="33">
        <f t="shared" si="8"/>
        <v>5</v>
      </c>
      <c r="Y10" s="33"/>
      <c r="Z10" s="41">
        <v>2</v>
      </c>
      <c r="AA10" s="40">
        <f t="shared" si="9"/>
        <v>8</v>
      </c>
      <c r="AB10" s="40">
        <v>2</v>
      </c>
      <c r="AC10" s="38">
        <v>3</v>
      </c>
      <c r="AD10" s="33">
        <f t="shared" si="10"/>
        <v>6</v>
      </c>
      <c r="AE10" s="33"/>
      <c r="AF10" s="39">
        <v>1</v>
      </c>
      <c r="AG10" s="40">
        <f t="shared" si="11"/>
        <v>10</v>
      </c>
      <c r="AH10" s="40">
        <v>2</v>
      </c>
      <c r="AI10" s="38">
        <v>5</v>
      </c>
      <c r="AJ10" s="33">
        <f t="shared" si="12"/>
        <v>4</v>
      </c>
      <c r="AK10" s="33"/>
      <c r="AL10" s="41">
        <v>3</v>
      </c>
      <c r="AM10" s="40">
        <f t="shared" si="13"/>
        <v>6</v>
      </c>
      <c r="AN10" s="40">
        <v>1</v>
      </c>
      <c r="AO10" s="38">
        <v>2</v>
      </c>
      <c r="AP10" s="33">
        <f t="shared" si="14"/>
        <v>8</v>
      </c>
      <c r="AQ10" s="33">
        <v>1</v>
      </c>
      <c r="AR10" s="39">
        <v>1</v>
      </c>
      <c r="AS10" s="40">
        <f t="shared" si="15"/>
        <v>10</v>
      </c>
      <c r="AT10" s="40">
        <v>2</v>
      </c>
    </row>
    <row r="11" spans="1:46" s="43" customFormat="1" ht="15.75" customHeight="1" x14ac:dyDescent="0.2">
      <c r="A11" s="38" t="s">
        <v>5</v>
      </c>
      <c r="B11" s="33">
        <v>3</v>
      </c>
      <c r="C11" s="34">
        <f t="shared" si="0"/>
        <v>13</v>
      </c>
      <c r="D11" s="37">
        <f t="shared" si="1"/>
        <v>6.1538461538461542</v>
      </c>
      <c r="E11" s="58">
        <f t="shared" si="2"/>
        <v>80</v>
      </c>
      <c r="F11" s="37"/>
      <c r="G11" s="38"/>
      <c r="H11" s="40">
        <v>3</v>
      </c>
      <c r="I11" s="40">
        <f t="shared" si="3"/>
        <v>6</v>
      </c>
      <c r="J11" s="59">
        <v>1</v>
      </c>
      <c r="K11" s="33">
        <v>4</v>
      </c>
      <c r="L11" s="33">
        <f t="shared" si="4"/>
        <v>5</v>
      </c>
      <c r="M11" s="60"/>
      <c r="N11" s="41">
        <v>2</v>
      </c>
      <c r="O11" s="40">
        <f t="shared" si="5"/>
        <v>8</v>
      </c>
      <c r="P11" s="59"/>
      <c r="Q11" s="33">
        <v>5</v>
      </c>
      <c r="R11" s="33">
        <f t="shared" si="6"/>
        <v>4</v>
      </c>
      <c r="S11" s="60"/>
      <c r="T11" s="41">
        <v>2</v>
      </c>
      <c r="U11" s="40">
        <f t="shared" si="7"/>
        <v>8</v>
      </c>
      <c r="V11" s="40"/>
      <c r="W11" s="33">
        <v>3</v>
      </c>
      <c r="X11" s="33">
        <f t="shared" si="8"/>
        <v>6</v>
      </c>
      <c r="Y11" s="33"/>
      <c r="Z11" s="41">
        <v>6</v>
      </c>
      <c r="AA11" s="40">
        <f t="shared" si="9"/>
        <v>3</v>
      </c>
      <c r="AB11" s="40"/>
      <c r="AC11" s="42">
        <v>1</v>
      </c>
      <c r="AD11" s="33">
        <f t="shared" si="10"/>
        <v>10</v>
      </c>
      <c r="AE11" s="33">
        <v>2</v>
      </c>
      <c r="AF11" s="41">
        <v>2</v>
      </c>
      <c r="AG11" s="40">
        <f t="shared" si="11"/>
        <v>8</v>
      </c>
      <c r="AH11" s="40"/>
      <c r="AI11" s="38">
        <v>4</v>
      </c>
      <c r="AJ11" s="33">
        <f t="shared" si="12"/>
        <v>5</v>
      </c>
      <c r="AK11" s="33">
        <v>1</v>
      </c>
      <c r="AL11" s="41">
        <v>5</v>
      </c>
      <c r="AM11" s="40">
        <f t="shared" si="13"/>
        <v>4</v>
      </c>
      <c r="AN11" s="40"/>
      <c r="AO11" s="38">
        <v>4</v>
      </c>
      <c r="AP11" s="33">
        <f t="shared" si="14"/>
        <v>5</v>
      </c>
      <c r="AQ11" s="33"/>
      <c r="AR11" s="41">
        <v>5</v>
      </c>
      <c r="AS11" s="40">
        <f t="shared" si="15"/>
        <v>4</v>
      </c>
      <c r="AT11" s="40"/>
    </row>
    <row r="12" spans="1:46" s="43" customFormat="1" ht="15.75" customHeight="1" x14ac:dyDescent="0.2">
      <c r="A12" s="38" t="s">
        <v>101</v>
      </c>
      <c r="B12" s="33">
        <v>4</v>
      </c>
      <c r="C12" s="34">
        <f t="shared" si="0"/>
        <v>12</v>
      </c>
      <c r="D12" s="37">
        <f t="shared" si="1"/>
        <v>6.416666666666667</v>
      </c>
      <c r="E12" s="58">
        <f t="shared" si="2"/>
        <v>77</v>
      </c>
      <c r="F12" s="37"/>
      <c r="G12" s="38"/>
      <c r="H12" s="41">
        <v>6</v>
      </c>
      <c r="I12" s="40">
        <f t="shared" si="3"/>
        <v>3</v>
      </c>
      <c r="J12" s="59"/>
      <c r="K12" s="38">
        <v>3</v>
      </c>
      <c r="L12" s="33">
        <f t="shared" si="4"/>
        <v>6</v>
      </c>
      <c r="M12" s="60"/>
      <c r="N12" s="41">
        <v>6</v>
      </c>
      <c r="O12" s="40">
        <f t="shared" si="5"/>
        <v>3</v>
      </c>
      <c r="P12" s="59"/>
      <c r="Q12" s="33">
        <v>3</v>
      </c>
      <c r="R12" s="33">
        <f t="shared" si="6"/>
        <v>6</v>
      </c>
      <c r="S12" s="60">
        <v>1</v>
      </c>
      <c r="T12" s="40">
        <v>6</v>
      </c>
      <c r="U12" s="40">
        <f t="shared" si="7"/>
        <v>3</v>
      </c>
      <c r="V12" s="40"/>
      <c r="W12" s="38">
        <v>2</v>
      </c>
      <c r="X12" s="33">
        <f t="shared" si="8"/>
        <v>8</v>
      </c>
      <c r="Y12" s="33"/>
      <c r="Z12" s="41">
        <v>3</v>
      </c>
      <c r="AA12" s="40">
        <f t="shared" si="9"/>
        <v>6</v>
      </c>
      <c r="AB12" s="40"/>
      <c r="AC12" s="33">
        <v>2</v>
      </c>
      <c r="AD12" s="33">
        <f t="shared" si="10"/>
        <v>8</v>
      </c>
      <c r="AE12" s="33">
        <v>1</v>
      </c>
      <c r="AF12" s="39"/>
      <c r="AG12" s="40">
        <f t="shared" si="11"/>
        <v>0</v>
      </c>
      <c r="AH12" s="40"/>
      <c r="AI12" s="42">
        <v>1</v>
      </c>
      <c r="AJ12" s="33">
        <f t="shared" si="12"/>
        <v>10</v>
      </c>
      <c r="AK12" s="33">
        <v>3</v>
      </c>
      <c r="AL12" s="39">
        <v>1</v>
      </c>
      <c r="AM12" s="40">
        <f t="shared" si="13"/>
        <v>10</v>
      </c>
      <c r="AN12" s="40">
        <v>1</v>
      </c>
      <c r="AO12" s="38">
        <v>6</v>
      </c>
      <c r="AP12" s="33">
        <f t="shared" si="14"/>
        <v>3</v>
      </c>
      <c r="AQ12" s="33"/>
      <c r="AR12" s="40">
        <v>4</v>
      </c>
      <c r="AS12" s="40">
        <f t="shared" si="15"/>
        <v>5</v>
      </c>
      <c r="AT12" s="40"/>
    </row>
    <row r="13" spans="1:46" s="43" customFormat="1" ht="15.75" customHeight="1" x14ac:dyDescent="0.2">
      <c r="A13" s="38" t="s">
        <v>1</v>
      </c>
      <c r="B13" s="33">
        <v>5</v>
      </c>
      <c r="C13" s="34">
        <f t="shared" si="0"/>
        <v>10</v>
      </c>
      <c r="D13" s="37">
        <f t="shared" si="1"/>
        <v>5.7</v>
      </c>
      <c r="E13" s="58">
        <f t="shared" si="2"/>
        <v>57</v>
      </c>
      <c r="F13" s="37"/>
      <c r="G13" s="38"/>
      <c r="H13" s="41">
        <v>4</v>
      </c>
      <c r="I13" s="40">
        <f t="shared" si="3"/>
        <v>5</v>
      </c>
      <c r="J13" s="59"/>
      <c r="K13" s="38">
        <v>6</v>
      </c>
      <c r="L13" s="33">
        <f t="shared" si="4"/>
        <v>3</v>
      </c>
      <c r="M13" s="60"/>
      <c r="N13" s="41">
        <v>3</v>
      </c>
      <c r="O13" s="40">
        <f t="shared" si="5"/>
        <v>6</v>
      </c>
      <c r="P13" s="59">
        <v>1</v>
      </c>
      <c r="Q13" s="38">
        <v>4</v>
      </c>
      <c r="R13" s="33">
        <f t="shared" si="6"/>
        <v>5</v>
      </c>
      <c r="S13" s="60"/>
      <c r="T13" s="40">
        <v>5</v>
      </c>
      <c r="U13" s="40">
        <f t="shared" si="7"/>
        <v>4</v>
      </c>
      <c r="V13" s="40"/>
      <c r="W13" s="42"/>
      <c r="X13" s="33">
        <f t="shared" si="8"/>
        <v>0</v>
      </c>
      <c r="Y13" s="33"/>
      <c r="Z13" s="41">
        <v>4</v>
      </c>
      <c r="AA13" s="40">
        <f t="shared" si="9"/>
        <v>5</v>
      </c>
      <c r="AB13" s="40"/>
      <c r="AC13" s="33"/>
      <c r="AD13" s="33">
        <f t="shared" si="10"/>
        <v>0</v>
      </c>
      <c r="AE13" s="33"/>
      <c r="AF13" s="40">
        <v>3</v>
      </c>
      <c r="AG13" s="40">
        <f t="shared" si="11"/>
        <v>6</v>
      </c>
      <c r="AH13" s="40"/>
      <c r="AI13" s="33">
        <v>3</v>
      </c>
      <c r="AJ13" s="33">
        <f t="shared" si="12"/>
        <v>6</v>
      </c>
      <c r="AK13" s="33"/>
      <c r="AL13" s="40"/>
      <c r="AM13" s="40">
        <f t="shared" si="13"/>
        <v>0</v>
      </c>
      <c r="AN13" s="40"/>
      <c r="AO13" s="42">
        <v>1</v>
      </c>
      <c r="AP13" s="33">
        <f t="shared" si="14"/>
        <v>10</v>
      </c>
      <c r="AQ13" s="33">
        <v>3</v>
      </c>
      <c r="AR13" s="41">
        <v>6</v>
      </c>
      <c r="AS13" s="40">
        <f t="shared" si="15"/>
        <v>3</v>
      </c>
      <c r="AT13" s="40"/>
    </row>
    <row r="14" spans="1:46" s="43" customFormat="1" ht="15.75" customHeight="1" x14ac:dyDescent="0.2">
      <c r="A14" s="38" t="s">
        <v>138</v>
      </c>
      <c r="B14" s="33">
        <v>6</v>
      </c>
      <c r="C14" s="34">
        <f t="shared" si="0"/>
        <v>8</v>
      </c>
      <c r="D14" s="37">
        <f t="shared" si="1"/>
        <v>5.5</v>
      </c>
      <c r="E14" s="58">
        <f t="shared" si="2"/>
        <v>44</v>
      </c>
      <c r="F14" s="37"/>
      <c r="G14" s="38"/>
      <c r="H14" s="41">
        <v>5</v>
      </c>
      <c r="I14" s="40">
        <f t="shared" si="3"/>
        <v>4</v>
      </c>
      <c r="J14" s="59"/>
      <c r="K14" s="38"/>
      <c r="L14" s="33">
        <f t="shared" si="4"/>
        <v>0</v>
      </c>
      <c r="M14" s="60"/>
      <c r="N14" s="41">
        <v>4</v>
      </c>
      <c r="O14" s="40">
        <f t="shared" si="5"/>
        <v>5</v>
      </c>
      <c r="P14" s="59">
        <v>1</v>
      </c>
      <c r="Q14" s="38">
        <v>6</v>
      </c>
      <c r="R14" s="33">
        <f t="shared" si="6"/>
        <v>3</v>
      </c>
      <c r="S14" s="60"/>
      <c r="T14" s="41">
        <v>7</v>
      </c>
      <c r="U14" s="40">
        <f t="shared" si="7"/>
        <v>2</v>
      </c>
      <c r="V14" s="40"/>
      <c r="W14" s="38"/>
      <c r="X14" s="33">
        <f t="shared" si="8"/>
        <v>0</v>
      </c>
      <c r="Y14" s="33"/>
      <c r="Z14" s="41"/>
      <c r="AA14" s="40">
        <f t="shared" si="9"/>
        <v>0</v>
      </c>
      <c r="AB14" s="40"/>
      <c r="AC14" s="38"/>
      <c r="AD14" s="33">
        <f t="shared" si="10"/>
        <v>0</v>
      </c>
      <c r="AE14" s="33"/>
      <c r="AF14" s="41"/>
      <c r="AG14" s="40">
        <f t="shared" si="11"/>
        <v>0</v>
      </c>
      <c r="AH14" s="40"/>
      <c r="AI14" s="38">
        <v>2</v>
      </c>
      <c r="AJ14" s="33">
        <f t="shared" si="12"/>
        <v>8</v>
      </c>
      <c r="AK14" s="33">
        <v>1</v>
      </c>
      <c r="AL14" s="41">
        <v>4</v>
      </c>
      <c r="AM14" s="40">
        <f t="shared" si="13"/>
        <v>5</v>
      </c>
      <c r="AN14" s="40"/>
      <c r="AO14" s="38">
        <v>3</v>
      </c>
      <c r="AP14" s="33">
        <f t="shared" si="14"/>
        <v>6</v>
      </c>
      <c r="AQ14" s="33">
        <v>1</v>
      </c>
      <c r="AR14" s="40">
        <v>3</v>
      </c>
      <c r="AS14" s="40">
        <f t="shared" si="15"/>
        <v>6</v>
      </c>
      <c r="AT14" s="40">
        <v>2</v>
      </c>
    </row>
    <row r="15" spans="1:46" s="43" customFormat="1" ht="15.75" customHeight="1" x14ac:dyDescent="0.2">
      <c r="A15" s="38" t="s">
        <v>125</v>
      </c>
      <c r="B15" s="33">
        <v>7</v>
      </c>
      <c r="C15" s="34">
        <f t="shared" si="0"/>
        <v>3</v>
      </c>
      <c r="D15" s="37">
        <f t="shared" si="1"/>
        <v>7.666666666666667</v>
      </c>
      <c r="E15" s="58">
        <f t="shared" si="2"/>
        <v>23</v>
      </c>
      <c r="F15" s="37"/>
      <c r="G15" s="38"/>
      <c r="H15" s="40"/>
      <c r="I15" s="40">
        <f t="shared" si="3"/>
        <v>0</v>
      </c>
      <c r="J15" s="59"/>
      <c r="K15" s="33"/>
      <c r="L15" s="33">
        <f t="shared" si="4"/>
        <v>0</v>
      </c>
      <c r="M15" s="60"/>
      <c r="N15" s="40"/>
      <c r="O15" s="40">
        <f t="shared" si="5"/>
        <v>0</v>
      </c>
      <c r="P15" s="59"/>
      <c r="Q15" s="38"/>
      <c r="R15" s="33">
        <f t="shared" si="6"/>
        <v>0</v>
      </c>
      <c r="S15" s="60"/>
      <c r="T15" s="39">
        <v>1</v>
      </c>
      <c r="U15" s="40">
        <f t="shared" si="7"/>
        <v>10</v>
      </c>
      <c r="V15" s="40">
        <v>5</v>
      </c>
      <c r="W15" s="38"/>
      <c r="X15" s="33">
        <f t="shared" si="8"/>
        <v>0</v>
      </c>
      <c r="Y15" s="33"/>
      <c r="Z15" s="40">
        <v>5</v>
      </c>
      <c r="AA15" s="40">
        <f t="shared" si="9"/>
        <v>4</v>
      </c>
      <c r="AB15" s="40"/>
      <c r="AC15" s="38"/>
      <c r="AD15" s="33">
        <f t="shared" si="10"/>
        <v>0</v>
      </c>
      <c r="AE15" s="33"/>
      <c r="AF15" s="40">
        <v>5</v>
      </c>
      <c r="AG15" s="40">
        <f t="shared" si="11"/>
        <v>4</v>
      </c>
      <c r="AH15" s="40"/>
      <c r="AI15" s="38"/>
      <c r="AJ15" s="33">
        <f t="shared" si="12"/>
        <v>0</v>
      </c>
      <c r="AK15" s="33"/>
      <c r="AL15" s="39"/>
      <c r="AM15" s="40">
        <f t="shared" si="13"/>
        <v>0</v>
      </c>
      <c r="AN15" s="40"/>
      <c r="AO15" s="38"/>
      <c r="AP15" s="33">
        <f t="shared" si="14"/>
        <v>0</v>
      </c>
      <c r="AQ15" s="33"/>
      <c r="AR15" s="41"/>
      <c r="AS15" s="40">
        <f t="shared" si="15"/>
        <v>0</v>
      </c>
      <c r="AT15" s="40"/>
    </row>
    <row r="16" spans="1:46" s="43" customFormat="1" ht="15.75" customHeight="1" x14ac:dyDescent="0.2">
      <c r="A16" s="38" t="s">
        <v>10</v>
      </c>
      <c r="B16" s="33">
        <v>8</v>
      </c>
      <c r="C16" s="34">
        <f t="shared" si="0"/>
        <v>2</v>
      </c>
      <c r="D16" s="37">
        <f t="shared" si="1"/>
        <v>5</v>
      </c>
      <c r="E16" s="58">
        <f t="shared" si="2"/>
        <v>10</v>
      </c>
      <c r="F16" s="37"/>
      <c r="G16" s="38"/>
      <c r="H16" s="40"/>
      <c r="I16" s="40">
        <f t="shared" si="3"/>
        <v>0</v>
      </c>
      <c r="J16" s="59"/>
      <c r="K16" s="38"/>
      <c r="L16" s="33">
        <f t="shared" si="4"/>
        <v>0</v>
      </c>
      <c r="M16" s="60"/>
      <c r="N16" s="40">
        <v>5</v>
      </c>
      <c r="O16" s="40">
        <f t="shared" si="5"/>
        <v>4</v>
      </c>
      <c r="P16" s="59"/>
      <c r="Q16" s="38"/>
      <c r="R16" s="33">
        <f t="shared" si="6"/>
        <v>0</v>
      </c>
      <c r="S16" s="60"/>
      <c r="T16" s="41"/>
      <c r="U16" s="40">
        <f t="shared" si="7"/>
        <v>0</v>
      </c>
      <c r="V16" s="40"/>
      <c r="W16" s="38"/>
      <c r="X16" s="33">
        <f t="shared" si="8"/>
        <v>0</v>
      </c>
      <c r="Y16" s="33"/>
      <c r="Z16" s="40"/>
      <c r="AA16" s="40">
        <f t="shared" si="9"/>
        <v>0</v>
      </c>
      <c r="AB16" s="40"/>
      <c r="AC16" s="42"/>
      <c r="AD16" s="33">
        <f t="shared" si="10"/>
        <v>0</v>
      </c>
      <c r="AE16" s="33"/>
      <c r="AF16" s="40">
        <v>4</v>
      </c>
      <c r="AG16" s="40">
        <f t="shared" si="11"/>
        <v>5</v>
      </c>
      <c r="AH16" s="40">
        <v>1</v>
      </c>
      <c r="AI16" s="38"/>
      <c r="AJ16" s="33">
        <f t="shared" si="12"/>
        <v>0</v>
      </c>
      <c r="AK16" s="33"/>
      <c r="AL16" s="41"/>
      <c r="AM16" s="40">
        <f t="shared" si="13"/>
        <v>0</v>
      </c>
      <c r="AN16" s="40"/>
      <c r="AO16" s="38"/>
      <c r="AP16" s="33">
        <f t="shared" si="14"/>
        <v>0</v>
      </c>
      <c r="AQ16" s="33"/>
      <c r="AR16" s="41"/>
      <c r="AS16" s="40">
        <f t="shared" si="15"/>
        <v>0</v>
      </c>
      <c r="AT16" s="40"/>
    </row>
    <row r="17" spans="1:46" s="43" customFormat="1" ht="15.75" customHeight="1" x14ac:dyDescent="0.2">
      <c r="A17" s="38" t="s">
        <v>114</v>
      </c>
      <c r="B17" s="33">
        <v>9</v>
      </c>
      <c r="C17" s="34">
        <f t="shared" si="0"/>
        <v>1</v>
      </c>
      <c r="D17" s="37">
        <f t="shared" si="1"/>
        <v>4</v>
      </c>
      <c r="E17" s="58">
        <f t="shared" si="2"/>
        <v>4</v>
      </c>
      <c r="F17" s="37"/>
      <c r="G17" s="38"/>
      <c r="H17" s="41"/>
      <c r="I17" s="40">
        <f t="shared" si="3"/>
        <v>0</v>
      </c>
      <c r="J17" s="59"/>
      <c r="K17" s="33">
        <v>5</v>
      </c>
      <c r="L17" s="33">
        <f t="shared" si="4"/>
        <v>4</v>
      </c>
      <c r="M17" s="60"/>
      <c r="N17" s="41"/>
      <c r="O17" s="40">
        <f t="shared" si="5"/>
        <v>0</v>
      </c>
      <c r="P17" s="59"/>
      <c r="Q17" s="33"/>
      <c r="R17" s="33">
        <f t="shared" si="6"/>
        <v>0</v>
      </c>
      <c r="S17" s="60"/>
      <c r="T17" s="40"/>
      <c r="U17" s="40">
        <f t="shared" si="7"/>
        <v>0</v>
      </c>
      <c r="V17" s="40"/>
      <c r="W17" s="33"/>
      <c r="X17" s="33">
        <f t="shared" si="8"/>
        <v>0</v>
      </c>
      <c r="Y17" s="33"/>
      <c r="Z17" s="40"/>
      <c r="AA17" s="40">
        <f t="shared" si="9"/>
        <v>0</v>
      </c>
      <c r="AB17" s="40"/>
      <c r="AC17" s="33"/>
      <c r="AD17" s="33">
        <f t="shared" si="10"/>
        <v>0</v>
      </c>
      <c r="AE17" s="33"/>
      <c r="AF17" s="40"/>
      <c r="AG17" s="40">
        <f t="shared" si="11"/>
        <v>0</v>
      </c>
      <c r="AH17" s="40"/>
      <c r="AI17" s="33"/>
      <c r="AJ17" s="33">
        <f t="shared" si="12"/>
        <v>0</v>
      </c>
      <c r="AK17" s="33"/>
      <c r="AL17" s="40"/>
      <c r="AM17" s="40">
        <f t="shared" si="13"/>
        <v>0</v>
      </c>
      <c r="AN17" s="40"/>
      <c r="AO17" s="33"/>
      <c r="AP17" s="33">
        <f t="shared" si="14"/>
        <v>0</v>
      </c>
      <c r="AQ17" s="33"/>
      <c r="AR17" s="40"/>
      <c r="AS17" s="40">
        <f t="shared" si="15"/>
        <v>0</v>
      </c>
      <c r="AT17" s="40"/>
    </row>
    <row r="18" spans="1:46" s="43" customFormat="1" ht="15.75" customHeight="1" x14ac:dyDescent="0.2">
      <c r="A18" s="38" t="s">
        <v>22</v>
      </c>
      <c r="B18" s="33">
        <v>10</v>
      </c>
      <c r="C18" s="34">
        <f t="shared" si="0"/>
        <v>0</v>
      </c>
      <c r="D18" s="37" t="e">
        <f t="shared" si="1"/>
        <v>#DIV/0!</v>
      </c>
      <c r="E18" s="58">
        <f t="shared" si="2"/>
        <v>0</v>
      </c>
      <c r="F18" s="37"/>
      <c r="G18" s="38"/>
      <c r="H18" s="41"/>
      <c r="I18" s="40">
        <f t="shared" si="3"/>
        <v>0</v>
      </c>
      <c r="J18" s="59"/>
      <c r="K18" s="33"/>
      <c r="L18" s="33">
        <f t="shared" si="4"/>
        <v>0</v>
      </c>
      <c r="M18" s="60"/>
      <c r="N18" s="41"/>
      <c r="O18" s="40">
        <f t="shared" si="5"/>
        <v>0</v>
      </c>
      <c r="P18" s="59"/>
      <c r="Q18" s="33"/>
      <c r="R18" s="33">
        <f t="shared" si="6"/>
        <v>0</v>
      </c>
      <c r="S18" s="60"/>
      <c r="T18" s="40"/>
      <c r="U18" s="40">
        <f t="shared" si="7"/>
        <v>0</v>
      </c>
      <c r="V18" s="40"/>
      <c r="W18" s="33"/>
      <c r="X18" s="33">
        <f t="shared" si="8"/>
        <v>0</v>
      </c>
      <c r="Y18" s="33"/>
      <c r="Z18" s="40"/>
      <c r="AA18" s="40">
        <f t="shared" si="9"/>
        <v>0</v>
      </c>
      <c r="AB18" s="40"/>
      <c r="AC18" s="33"/>
      <c r="AD18" s="33">
        <f t="shared" si="10"/>
        <v>0</v>
      </c>
      <c r="AE18" s="33"/>
      <c r="AF18" s="40"/>
      <c r="AG18" s="40">
        <f t="shared" si="11"/>
        <v>0</v>
      </c>
      <c r="AH18" s="40"/>
      <c r="AI18" s="33"/>
      <c r="AJ18" s="33">
        <f t="shared" si="12"/>
        <v>0</v>
      </c>
      <c r="AK18" s="33"/>
      <c r="AL18" s="40"/>
      <c r="AM18" s="40">
        <f t="shared" si="13"/>
        <v>0</v>
      </c>
      <c r="AN18" s="40"/>
      <c r="AO18" s="33"/>
      <c r="AP18" s="33">
        <f t="shared" si="14"/>
        <v>0</v>
      </c>
      <c r="AQ18" s="33"/>
      <c r="AR18" s="40"/>
      <c r="AS18" s="40">
        <f t="shared" si="15"/>
        <v>0</v>
      </c>
      <c r="AT18" s="40"/>
    </row>
    <row r="19" spans="1:46" ht="15" x14ac:dyDescent="0.2">
      <c r="F19" s="29"/>
      <c r="G19" s="30"/>
    </row>
    <row r="20" spans="1:46" ht="15" x14ac:dyDescent="0.2">
      <c r="F20" s="29"/>
      <c r="G20" s="30"/>
    </row>
    <row r="21" spans="1:46" ht="15" x14ac:dyDescent="0.2">
      <c r="F21" s="29"/>
      <c r="G21" s="30"/>
    </row>
    <row r="22" spans="1:46" ht="15" x14ac:dyDescent="0.2">
      <c r="F22" s="29"/>
      <c r="G22" s="30"/>
    </row>
    <row r="24" spans="1:46" ht="15" x14ac:dyDescent="0.2">
      <c r="A24" s="2" t="s">
        <v>12</v>
      </c>
      <c r="B24" s="2"/>
      <c r="C24" s="2"/>
      <c r="D24" s="2"/>
      <c r="E24" s="2"/>
      <c r="F24" s="2"/>
      <c r="G24" s="2"/>
      <c r="H24" s="32"/>
      <c r="K24" s="2"/>
    </row>
    <row r="25" spans="1:46" ht="15" x14ac:dyDescent="0.2">
      <c r="A25" s="2">
        <v>1</v>
      </c>
      <c r="B25" s="127" t="s">
        <v>13</v>
      </c>
      <c r="C25" s="127"/>
      <c r="D25" s="2">
        <v>10</v>
      </c>
      <c r="E25" s="2" t="s">
        <v>9</v>
      </c>
      <c r="F25" s="2"/>
      <c r="G25" s="2"/>
      <c r="H25" s="2"/>
      <c r="K25" s="2"/>
    </row>
    <row r="26" spans="1:46" ht="15" x14ac:dyDescent="0.2">
      <c r="A26" s="2">
        <v>2</v>
      </c>
      <c r="B26" s="127" t="s">
        <v>13</v>
      </c>
      <c r="C26" s="127"/>
      <c r="D26" s="2">
        <v>8</v>
      </c>
      <c r="E26" s="2" t="s">
        <v>9</v>
      </c>
      <c r="F26" s="2"/>
      <c r="G26" s="2"/>
      <c r="H26" s="2"/>
      <c r="K26" s="2"/>
    </row>
    <row r="27" spans="1:46" ht="15" x14ac:dyDescent="0.2">
      <c r="A27" s="2">
        <v>3</v>
      </c>
      <c r="B27" s="127" t="s">
        <v>13</v>
      </c>
      <c r="C27" s="127"/>
      <c r="D27" s="2">
        <v>6</v>
      </c>
      <c r="E27" s="2" t="s">
        <v>9</v>
      </c>
      <c r="F27" s="2"/>
      <c r="G27" s="2"/>
    </row>
    <row r="28" spans="1:46" ht="15" x14ac:dyDescent="0.2">
      <c r="A28" s="2">
        <v>4</v>
      </c>
      <c r="B28" s="127" t="s">
        <v>13</v>
      </c>
      <c r="C28" s="127"/>
      <c r="D28" s="2">
        <v>5</v>
      </c>
      <c r="E28" s="2" t="s">
        <v>9</v>
      </c>
      <c r="F28" s="2"/>
      <c r="G28" s="2"/>
    </row>
    <row r="29" spans="1:46" ht="15" x14ac:dyDescent="0.2">
      <c r="A29" s="2">
        <v>5</v>
      </c>
      <c r="B29" s="127" t="s">
        <v>13</v>
      </c>
      <c r="C29" s="127"/>
      <c r="D29" s="2">
        <v>4</v>
      </c>
      <c r="E29" s="2" t="s">
        <v>9</v>
      </c>
      <c r="F29" s="2"/>
      <c r="G29" s="2"/>
    </row>
    <row r="30" spans="1:46" ht="15" x14ac:dyDescent="0.2">
      <c r="A30" s="2">
        <v>6</v>
      </c>
      <c r="B30" s="127" t="s">
        <v>13</v>
      </c>
      <c r="C30" s="127"/>
      <c r="D30" s="2">
        <v>3</v>
      </c>
      <c r="E30" s="2" t="s">
        <v>9</v>
      </c>
      <c r="F30" s="2"/>
      <c r="G30" s="2"/>
    </row>
    <row r="31" spans="1:46" ht="15" x14ac:dyDescent="0.2">
      <c r="A31" s="2">
        <v>7</v>
      </c>
      <c r="B31" s="127" t="s">
        <v>13</v>
      </c>
      <c r="C31" s="127"/>
      <c r="D31" s="2">
        <v>2</v>
      </c>
      <c r="E31" s="2" t="s">
        <v>9</v>
      </c>
      <c r="F31" s="2"/>
      <c r="G31" s="2"/>
    </row>
    <row r="32" spans="1:46" ht="15" x14ac:dyDescent="0.2">
      <c r="A32" s="2">
        <v>8</v>
      </c>
      <c r="B32" s="127" t="s">
        <v>13</v>
      </c>
      <c r="C32" s="127"/>
      <c r="D32" s="2">
        <v>1</v>
      </c>
      <c r="E32" s="2" t="s">
        <v>9</v>
      </c>
      <c r="F32" s="2"/>
      <c r="G32" s="2"/>
    </row>
    <row r="33" spans="1:7" ht="15" x14ac:dyDescent="0.2">
      <c r="A33" s="26">
        <v>10</v>
      </c>
      <c r="B33" s="125" t="s">
        <v>13</v>
      </c>
      <c r="C33" s="125"/>
      <c r="D33" s="26">
        <v>0</v>
      </c>
      <c r="E33" s="26" t="s">
        <v>9</v>
      </c>
      <c r="F33" s="27" t="s">
        <v>29</v>
      </c>
      <c r="G33" s="2"/>
    </row>
  </sheetData>
  <mergeCells count="26">
    <mergeCell ref="B33:C33"/>
    <mergeCell ref="B26:C26"/>
    <mergeCell ref="B27:C27"/>
    <mergeCell ref="B28:C28"/>
    <mergeCell ref="B29:C29"/>
    <mergeCell ref="B30:C30"/>
    <mergeCell ref="B31:C31"/>
    <mergeCell ref="B32:C32"/>
    <mergeCell ref="B25:C25"/>
    <mergeCell ref="Q6:S6"/>
    <mergeCell ref="T6:V6"/>
    <mergeCell ref="W6:Y6"/>
    <mergeCell ref="Z6:AB6"/>
    <mergeCell ref="C6:C7"/>
    <mergeCell ref="K6:M6"/>
    <mergeCell ref="N6:P6"/>
    <mergeCell ref="F7:G7"/>
    <mergeCell ref="E2:G2"/>
    <mergeCell ref="AI6:AK6"/>
    <mergeCell ref="AL6:AN6"/>
    <mergeCell ref="AO6:AQ6"/>
    <mergeCell ref="AR6:AT6"/>
    <mergeCell ref="AC6:AE6"/>
    <mergeCell ref="AF6:AH6"/>
    <mergeCell ref="F6:G6"/>
    <mergeCell ref="H6:J6"/>
  </mergeCells>
  <conditionalFormatting sqref="H9:H18 K9:K18 N9:N18 Q9:Q18 T9:T18 AC15:AC18 AI15:AI18 AO15:AO18">
    <cfRule type="cellIs" dxfId="26" priority="1" stopIfTrue="1" operator="equal">
      <formula>10</formula>
    </cfRule>
  </conditionalFormatting>
  <conditionalFormatting sqref="W15">
    <cfRule type="cellIs" dxfId="25" priority="2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T31"/>
  <sheetViews>
    <sheetView workbookViewId="0">
      <pane xSplit="6135" ySplit="2865" topLeftCell="D10" activePane="bottomRight"/>
      <selection activeCell="E2" sqref="E2:G2"/>
      <selection pane="topRight" activeCell="E2" sqref="E2:G2"/>
      <selection pane="bottomLeft" activeCell="E2" sqref="E2:G2"/>
      <selection pane="bottomRight" activeCell="D10" sqref="D10"/>
    </sheetView>
  </sheetViews>
  <sheetFormatPr baseColWidth="10" defaultRowHeight="12.75" x14ac:dyDescent="0.2"/>
  <cols>
    <col min="1" max="1" width="11.42578125" style="65"/>
    <col min="2" max="3" width="5.5703125" style="65" customWidth="1"/>
    <col min="4" max="7" width="10.7109375" style="65" customWidth="1"/>
    <col min="8" max="37" width="9.28515625" style="65" customWidth="1"/>
    <col min="38" max="40" width="9.42578125" style="65" customWidth="1"/>
    <col min="41" max="43" width="9.28515625" style="65" customWidth="1"/>
    <col min="44" max="46" width="9.42578125" style="65" customWidth="1"/>
    <col min="47" max="16384" width="11.42578125" style="65"/>
  </cols>
  <sheetData>
    <row r="1" spans="1:46" ht="26.25" x14ac:dyDescent="0.4">
      <c r="A1" s="64" t="s">
        <v>31</v>
      </c>
    </row>
    <row r="2" spans="1:46" ht="15" x14ac:dyDescent="0.2">
      <c r="A2" s="66" t="s">
        <v>21</v>
      </c>
      <c r="E2" s="136">
        <v>43079</v>
      </c>
      <c r="F2" s="137"/>
      <c r="G2" s="137"/>
      <c r="H2" s="67"/>
      <c r="I2" s="67"/>
      <c r="J2" s="67"/>
    </row>
    <row r="6" spans="1:46" ht="15.75" x14ac:dyDescent="0.25">
      <c r="A6" s="68" t="s">
        <v>0</v>
      </c>
      <c r="B6" s="68" t="s">
        <v>8</v>
      </c>
      <c r="C6" s="138" t="s">
        <v>26</v>
      </c>
      <c r="D6" s="69" t="s">
        <v>11</v>
      </c>
      <c r="E6" s="70" t="s">
        <v>15</v>
      </c>
      <c r="F6" s="140"/>
      <c r="G6" s="141"/>
      <c r="H6" s="142" t="s">
        <v>154</v>
      </c>
      <c r="I6" s="143"/>
      <c r="J6" s="144"/>
      <c r="K6" s="145" t="s">
        <v>155</v>
      </c>
      <c r="L6" s="146"/>
      <c r="M6" s="147"/>
      <c r="N6" s="142" t="s">
        <v>156</v>
      </c>
      <c r="O6" s="143"/>
      <c r="P6" s="144"/>
      <c r="Q6" s="145" t="s">
        <v>157</v>
      </c>
      <c r="R6" s="146"/>
      <c r="S6" s="147"/>
      <c r="T6" s="142" t="s">
        <v>158</v>
      </c>
      <c r="U6" s="143"/>
      <c r="V6" s="144"/>
      <c r="W6" s="145" t="s">
        <v>159</v>
      </c>
      <c r="X6" s="146"/>
      <c r="Y6" s="147"/>
      <c r="Z6" s="142" t="s">
        <v>160</v>
      </c>
      <c r="AA6" s="143"/>
      <c r="AB6" s="144"/>
      <c r="AC6" s="145" t="s">
        <v>161</v>
      </c>
      <c r="AD6" s="146"/>
      <c r="AE6" s="147"/>
      <c r="AF6" s="142" t="s">
        <v>162</v>
      </c>
      <c r="AG6" s="143"/>
      <c r="AH6" s="144"/>
      <c r="AI6" s="145" t="s">
        <v>163</v>
      </c>
      <c r="AJ6" s="146"/>
      <c r="AK6" s="147"/>
      <c r="AL6" s="142" t="s">
        <v>164</v>
      </c>
      <c r="AM6" s="143"/>
      <c r="AN6" s="144"/>
      <c r="AO6" s="145" t="s">
        <v>165</v>
      </c>
      <c r="AP6" s="146"/>
      <c r="AQ6" s="147"/>
      <c r="AR6" s="142" t="s">
        <v>166</v>
      </c>
      <c r="AS6" s="143"/>
      <c r="AT6" s="144"/>
    </row>
    <row r="7" spans="1:46" ht="29.25" customHeight="1" x14ac:dyDescent="0.25">
      <c r="A7" s="71"/>
      <c r="B7" s="71"/>
      <c r="C7" s="139"/>
      <c r="D7" s="72" t="s">
        <v>27</v>
      </c>
      <c r="E7" s="73" t="s">
        <v>16</v>
      </c>
      <c r="F7" s="149" t="s">
        <v>28</v>
      </c>
      <c r="G7" s="150"/>
      <c r="H7" s="74" t="s">
        <v>8</v>
      </c>
      <c r="I7" s="75" t="s">
        <v>9</v>
      </c>
      <c r="J7" s="76" t="s">
        <v>86</v>
      </c>
      <c r="K7" s="77" t="s">
        <v>8</v>
      </c>
      <c r="L7" s="78" t="s">
        <v>9</v>
      </c>
      <c r="M7" s="79" t="s">
        <v>86</v>
      </c>
      <c r="N7" s="74" t="s">
        <v>8</v>
      </c>
      <c r="O7" s="75" t="s">
        <v>9</v>
      </c>
      <c r="P7" s="76" t="s">
        <v>86</v>
      </c>
      <c r="Q7" s="77" t="s">
        <v>8</v>
      </c>
      <c r="R7" s="78" t="s">
        <v>9</v>
      </c>
      <c r="S7" s="79" t="s">
        <v>86</v>
      </c>
      <c r="T7" s="74" t="s">
        <v>8</v>
      </c>
      <c r="U7" s="75" t="s">
        <v>9</v>
      </c>
      <c r="V7" s="76" t="s">
        <v>86</v>
      </c>
      <c r="W7" s="77" t="s">
        <v>8</v>
      </c>
      <c r="X7" s="78" t="s">
        <v>9</v>
      </c>
      <c r="Y7" s="79" t="s">
        <v>86</v>
      </c>
      <c r="Z7" s="74" t="s">
        <v>8</v>
      </c>
      <c r="AA7" s="75" t="s">
        <v>9</v>
      </c>
      <c r="AB7" s="76" t="s">
        <v>86</v>
      </c>
      <c r="AC7" s="77" t="s">
        <v>8</v>
      </c>
      <c r="AD7" s="78" t="s">
        <v>9</v>
      </c>
      <c r="AE7" s="79" t="s">
        <v>86</v>
      </c>
      <c r="AF7" s="74" t="s">
        <v>8</v>
      </c>
      <c r="AG7" s="75" t="s">
        <v>9</v>
      </c>
      <c r="AH7" s="76" t="s">
        <v>86</v>
      </c>
      <c r="AI7" s="77" t="s">
        <v>8</v>
      </c>
      <c r="AJ7" s="78" t="s">
        <v>9</v>
      </c>
      <c r="AK7" s="79" t="s">
        <v>86</v>
      </c>
      <c r="AL7" s="74" t="s">
        <v>8</v>
      </c>
      <c r="AM7" s="75" t="s">
        <v>9</v>
      </c>
      <c r="AN7" s="76" t="s">
        <v>86</v>
      </c>
      <c r="AO7" s="77" t="s">
        <v>8</v>
      </c>
      <c r="AP7" s="78" t="s">
        <v>9</v>
      </c>
      <c r="AQ7" s="79" t="s">
        <v>86</v>
      </c>
      <c r="AR7" s="74" t="s">
        <v>8</v>
      </c>
      <c r="AS7" s="75" t="s">
        <v>9</v>
      </c>
      <c r="AT7" s="76" t="s">
        <v>86</v>
      </c>
    </row>
    <row r="8" spans="1:46" ht="6" customHeight="1" x14ac:dyDescent="0.2">
      <c r="H8" s="80"/>
      <c r="I8" s="80"/>
      <c r="J8" s="80"/>
      <c r="N8" s="80"/>
      <c r="O8" s="80"/>
      <c r="P8" s="80"/>
      <c r="T8" s="80"/>
      <c r="U8" s="80"/>
      <c r="V8" s="80"/>
      <c r="Z8" s="80"/>
      <c r="AA8" s="80"/>
      <c r="AB8" s="80"/>
      <c r="AF8" s="80"/>
      <c r="AG8" s="80"/>
      <c r="AH8" s="80"/>
      <c r="AL8" s="80"/>
      <c r="AM8" s="80"/>
      <c r="AN8" s="80"/>
      <c r="AR8" s="80"/>
      <c r="AS8" s="80"/>
      <c r="AT8" s="80"/>
    </row>
    <row r="9" spans="1:46" s="92" customFormat="1" ht="15.75" customHeight="1" x14ac:dyDescent="0.2">
      <c r="A9" s="81" t="s">
        <v>2</v>
      </c>
      <c r="B9" s="82">
        <v>1</v>
      </c>
      <c r="C9" s="83">
        <f t="shared" ref="C9:C16" si="0">COUNT($H9,$K9,$N9,$Q9,$T9,$W9,$Z9,$AC9,$AF9,$AI9,$AL9,$AO9,$AR9)</f>
        <v>12</v>
      </c>
      <c r="D9" s="84">
        <f t="shared" ref="D9:D16" si="1">E9/COUNT($H9,$K9,$N9,$Q9,$T9,$W9,$Z9,$AC9,$AF9,$AI9,$AL9,$AO9,$AR9)</f>
        <v>7.833333333333333</v>
      </c>
      <c r="E9" s="85">
        <f t="shared" ref="E9:E16" si="2">SUM($I9+$L9+$O9+$R9+$U9+$X9+$AA9+$AD9+$AG9+$AJ9+$AM9+$AP9+$AS9+J9+M9+P9+S9+V9+Y9+AB9+AE9+AH9+AK9+AN9+AQ9+AT9)</f>
        <v>94</v>
      </c>
      <c r="F9" s="84"/>
      <c r="G9" s="86"/>
      <c r="H9" s="87">
        <v>1</v>
      </c>
      <c r="I9" s="88">
        <f t="shared" ref="I9:I16" si="3">IF(H9="",0,VLOOKUP(H9,punkte,4,FALSE))</f>
        <v>10</v>
      </c>
      <c r="J9" s="89">
        <v>3</v>
      </c>
      <c r="K9" s="86">
        <v>4</v>
      </c>
      <c r="L9" s="82">
        <f t="shared" ref="L9:L16" si="4">IF(K9="",0,VLOOKUP(K9,punkte,4,FALSE))</f>
        <v>5</v>
      </c>
      <c r="M9" s="90"/>
      <c r="N9" s="91">
        <v>2</v>
      </c>
      <c r="O9" s="88">
        <f t="shared" ref="O9:O16" si="5">IF(N9="",0,VLOOKUP(N9,punkte,4,FALSE))</f>
        <v>8</v>
      </c>
      <c r="P9" s="89">
        <v>1</v>
      </c>
      <c r="Q9" s="86">
        <v>4</v>
      </c>
      <c r="R9" s="82">
        <f t="shared" ref="R9:R16" si="6">IF(Q9="",0,VLOOKUP(Q9,punkte,4,FALSE))</f>
        <v>5</v>
      </c>
      <c r="S9" s="90"/>
      <c r="T9" s="88">
        <v>5</v>
      </c>
      <c r="U9" s="88">
        <f t="shared" ref="U9:U16" si="7">IF(T9="",0,VLOOKUP(T9,punkte,4,FALSE))</f>
        <v>4</v>
      </c>
      <c r="V9" s="88">
        <v>1</v>
      </c>
      <c r="W9" s="86">
        <v>3</v>
      </c>
      <c r="X9" s="82">
        <f t="shared" ref="X9:X16" si="8">IF(W9="",0,VLOOKUP(W9,punkte,4,FALSE))</f>
        <v>6</v>
      </c>
      <c r="Y9" s="82"/>
      <c r="Z9" s="87">
        <v>1</v>
      </c>
      <c r="AA9" s="88">
        <f t="shared" ref="AA9:AA16" si="9">IF(Z9="",0,VLOOKUP(Z9,punkte,4,FALSE))</f>
        <v>10</v>
      </c>
      <c r="AB9" s="88">
        <v>2</v>
      </c>
      <c r="AC9" s="86">
        <v>2</v>
      </c>
      <c r="AD9" s="82">
        <f t="shared" ref="AD9:AD16" si="10">IF(AC9="",0,VLOOKUP(AC9,punkte,4,FALSE))</f>
        <v>8</v>
      </c>
      <c r="AE9" s="82">
        <v>2</v>
      </c>
      <c r="AF9" s="91">
        <v>3</v>
      </c>
      <c r="AG9" s="88">
        <f t="shared" ref="AG9:AG16" si="11">IF(AF9="",0,VLOOKUP(AF9,punkte,4,FALSE))</f>
        <v>6</v>
      </c>
      <c r="AH9" s="88"/>
      <c r="AI9" s="86"/>
      <c r="AJ9" s="82">
        <f t="shared" ref="AJ9:AJ16" si="12">IF(AI9="",0,VLOOKUP(AI9,punkte,4,FALSE))</f>
        <v>0</v>
      </c>
      <c r="AK9" s="82"/>
      <c r="AL9" s="91">
        <v>2</v>
      </c>
      <c r="AM9" s="88">
        <f t="shared" ref="AM9:AM16" si="13">IF(AL9="",0,VLOOKUP(AL9,punkte,4,FALSE))</f>
        <v>8</v>
      </c>
      <c r="AN9" s="88"/>
      <c r="AO9" s="42">
        <v>1</v>
      </c>
      <c r="AP9" s="82">
        <f t="shared" ref="AP9:AP16" si="14">IF(AO9="",0,VLOOKUP(AO9,punkte,4,FALSE))</f>
        <v>10</v>
      </c>
      <c r="AQ9" s="82">
        <v>2</v>
      </c>
      <c r="AR9" s="41">
        <v>6</v>
      </c>
      <c r="AS9" s="88">
        <f t="shared" ref="AS9:AS16" si="15">IF(AR9="",0,VLOOKUP(AR9,punkte,4,FALSE))</f>
        <v>3</v>
      </c>
      <c r="AT9" s="88"/>
    </row>
    <row r="10" spans="1:46" s="92" customFormat="1" ht="15.75" customHeight="1" x14ac:dyDescent="0.2">
      <c r="A10" s="86" t="s">
        <v>6</v>
      </c>
      <c r="B10" s="82">
        <v>2</v>
      </c>
      <c r="C10" s="83">
        <f t="shared" si="0"/>
        <v>13</v>
      </c>
      <c r="D10" s="84">
        <f t="shared" si="1"/>
        <v>6.7692307692307692</v>
      </c>
      <c r="E10" s="85">
        <f t="shared" si="2"/>
        <v>88</v>
      </c>
      <c r="F10" s="84"/>
      <c r="G10" s="86"/>
      <c r="H10" s="91">
        <v>6</v>
      </c>
      <c r="I10" s="88">
        <f t="shared" si="3"/>
        <v>3</v>
      </c>
      <c r="J10" s="89"/>
      <c r="K10" s="93">
        <v>1</v>
      </c>
      <c r="L10" s="82">
        <f t="shared" si="4"/>
        <v>10</v>
      </c>
      <c r="M10" s="90">
        <v>1</v>
      </c>
      <c r="N10" s="91">
        <v>4</v>
      </c>
      <c r="O10" s="88">
        <f t="shared" si="5"/>
        <v>5</v>
      </c>
      <c r="P10" s="89">
        <v>1</v>
      </c>
      <c r="Q10" s="86">
        <v>5</v>
      </c>
      <c r="R10" s="82">
        <f t="shared" si="6"/>
        <v>4</v>
      </c>
      <c r="S10" s="90"/>
      <c r="T10" s="91">
        <v>5</v>
      </c>
      <c r="U10" s="88">
        <f t="shared" si="7"/>
        <v>4</v>
      </c>
      <c r="V10" s="88"/>
      <c r="W10" s="93">
        <v>1</v>
      </c>
      <c r="X10" s="82">
        <f t="shared" si="8"/>
        <v>10</v>
      </c>
      <c r="Y10" s="82">
        <v>2</v>
      </c>
      <c r="Z10" s="91">
        <v>3</v>
      </c>
      <c r="AA10" s="88">
        <f t="shared" si="9"/>
        <v>6</v>
      </c>
      <c r="AB10" s="88">
        <v>1</v>
      </c>
      <c r="AC10" s="86">
        <v>3</v>
      </c>
      <c r="AD10" s="82">
        <f t="shared" si="10"/>
        <v>6</v>
      </c>
      <c r="AE10" s="82"/>
      <c r="AF10" s="91">
        <v>3</v>
      </c>
      <c r="AG10" s="88">
        <f t="shared" si="11"/>
        <v>6</v>
      </c>
      <c r="AH10" s="88"/>
      <c r="AI10" s="86">
        <v>3</v>
      </c>
      <c r="AJ10" s="82">
        <f t="shared" si="12"/>
        <v>6</v>
      </c>
      <c r="AK10" s="82"/>
      <c r="AL10" s="39">
        <v>1</v>
      </c>
      <c r="AM10" s="88">
        <f t="shared" si="13"/>
        <v>10</v>
      </c>
      <c r="AN10" s="88">
        <v>3</v>
      </c>
      <c r="AO10" s="86">
        <v>4</v>
      </c>
      <c r="AP10" s="82">
        <f t="shared" si="14"/>
        <v>5</v>
      </c>
      <c r="AQ10" s="82"/>
      <c r="AR10" s="91">
        <v>4</v>
      </c>
      <c r="AS10" s="88">
        <f t="shared" si="15"/>
        <v>5</v>
      </c>
      <c r="AT10" s="88"/>
    </row>
    <row r="11" spans="1:46" s="92" customFormat="1" ht="15.75" customHeight="1" x14ac:dyDescent="0.2">
      <c r="A11" s="86" t="s">
        <v>5</v>
      </c>
      <c r="B11" s="82">
        <v>2</v>
      </c>
      <c r="C11" s="83">
        <f t="shared" si="0"/>
        <v>12</v>
      </c>
      <c r="D11" s="84">
        <f t="shared" si="1"/>
        <v>7.333333333333333</v>
      </c>
      <c r="E11" s="85">
        <f t="shared" si="2"/>
        <v>88</v>
      </c>
      <c r="F11" s="84"/>
      <c r="G11" s="86"/>
      <c r="H11" s="88">
        <v>2</v>
      </c>
      <c r="I11" s="88">
        <f t="shared" si="3"/>
        <v>8</v>
      </c>
      <c r="J11" s="89">
        <v>1</v>
      </c>
      <c r="K11" s="82">
        <v>3</v>
      </c>
      <c r="L11" s="82">
        <f t="shared" si="4"/>
        <v>6</v>
      </c>
      <c r="M11" s="90">
        <v>2</v>
      </c>
      <c r="N11" s="87">
        <v>1</v>
      </c>
      <c r="O11" s="88">
        <f t="shared" si="5"/>
        <v>10</v>
      </c>
      <c r="P11" s="89">
        <v>2</v>
      </c>
      <c r="Q11" s="93">
        <v>1</v>
      </c>
      <c r="R11" s="82">
        <f t="shared" si="6"/>
        <v>10</v>
      </c>
      <c r="S11" s="90">
        <v>3</v>
      </c>
      <c r="T11" s="91">
        <v>5</v>
      </c>
      <c r="U11" s="88">
        <f t="shared" si="7"/>
        <v>4</v>
      </c>
      <c r="V11" s="88"/>
      <c r="W11" s="82">
        <v>4</v>
      </c>
      <c r="X11" s="82">
        <f t="shared" si="8"/>
        <v>5</v>
      </c>
      <c r="Y11" s="82"/>
      <c r="Z11" s="91">
        <v>5</v>
      </c>
      <c r="AA11" s="88">
        <f t="shared" si="9"/>
        <v>4</v>
      </c>
      <c r="AB11" s="88"/>
      <c r="AC11" s="93"/>
      <c r="AD11" s="82">
        <f t="shared" si="10"/>
        <v>0</v>
      </c>
      <c r="AE11" s="82"/>
      <c r="AF11" s="91">
        <v>5</v>
      </c>
      <c r="AG11" s="88">
        <f t="shared" si="11"/>
        <v>4</v>
      </c>
      <c r="AH11" s="88"/>
      <c r="AI11" s="86">
        <v>4</v>
      </c>
      <c r="AJ11" s="82">
        <f t="shared" si="12"/>
        <v>5</v>
      </c>
      <c r="AK11" s="82"/>
      <c r="AL11" s="91">
        <v>3</v>
      </c>
      <c r="AM11" s="88">
        <f t="shared" si="13"/>
        <v>6</v>
      </c>
      <c r="AN11" s="88"/>
      <c r="AO11" s="86">
        <v>2</v>
      </c>
      <c r="AP11" s="82">
        <f t="shared" si="14"/>
        <v>8</v>
      </c>
      <c r="AQ11" s="82"/>
      <c r="AR11" s="91">
        <v>2</v>
      </c>
      <c r="AS11" s="88">
        <f t="shared" si="15"/>
        <v>8</v>
      </c>
      <c r="AT11" s="88">
        <v>2</v>
      </c>
    </row>
    <row r="12" spans="1:46" s="92" customFormat="1" ht="15.75" customHeight="1" x14ac:dyDescent="0.2">
      <c r="A12" s="86" t="s">
        <v>101</v>
      </c>
      <c r="B12" s="82">
        <v>4</v>
      </c>
      <c r="C12" s="83">
        <f t="shared" si="0"/>
        <v>12</v>
      </c>
      <c r="D12" s="84">
        <f t="shared" si="1"/>
        <v>6.25</v>
      </c>
      <c r="E12" s="85">
        <f t="shared" si="2"/>
        <v>75</v>
      </c>
      <c r="F12" s="84"/>
      <c r="G12" s="86"/>
      <c r="H12" s="91">
        <v>5</v>
      </c>
      <c r="I12" s="88">
        <f t="shared" si="3"/>
        <v>4</v>
      </c>
      <c r="J12" s="89"/>
      <c r="K12" s="86"/>
      <c r="L12" s="82">
        <f t="shared" si="4"/>
        <v>0</v>
      </c>
      <c r="M12" s="90"/>
      <c r="N12" s="91">
        <v>6</v>
      </c>
      <c r="O12" s="88">
        <f t="shared" si="5"/>
        <v>3</v>
      </c>
      <c r="P12" s="89"/>
      <c r="Q12" s="82">
        <v>6</v>
      </c>
      <c r="R12" s="82">
        <f t="shared" si="6"/>
        <v>3</v>
      </c>
      <c r="S12" s="90"/>
      <c r="T12" s="88">
        <v>5</v>
      </c>
      <c r="U12" s="88">
        <f t="shared" si="7"/>
        <v>4</v>
      </c>
      <c r="V12" s="88"/>
      <c r="W12" s="86">
        <v>2</v>
      </c>
      <c r="X12" s="82">
        <f t="shared" si="8"/>
        <v>8</v>
      </c>
      <c r="Y12" s="82">
        <v>1</v>
      </c>
      <c r="Z12" s="91">
        <v>2</v>
      </c>
      <c r="AA12" s="88">
        <f t="shared" si="9"/>
        <v>8</v>
      </c>
      <c r="AB12" s="88">
        <v>1</v>
      </c>
      <c r="AC12" s="93">
        <v>1</v>
      </c>
      <c r="AD12" s="82">
        <f t="shared" si="10"/>
        <v>10</v>
      </c>
      <c r="AE12" s="82">
        <v>1</v>
      </c>
      <c r="AF12" s="91">
        <v>4</v>
      </c>
      <c r="AG12" s="88">
        <f t="shared" si="11"/>
        <v>5</v>
      </c>
      <c r="AH12" s="88">
        <v>1</v>
      </c>
      <c r="AI12" s="93">
        <v>1</v>
      </c>
      <c r="AJ12" s="82">
        <f t="shared" si="12"/>
        <v>10</v>
      </c>
      <c r="AK12" s="82">
        <v>3</v>
      </c>
      <c r="AL12" s="41">
        <v>4</v>
      </c>
      <c r="AM12" s="88">
        <f t="shared" si="13"/>
        <v>5</v>
      </c>
      <c r="AN12" s="88"/>
      <c r="AO12" s="86">
        <v>5</v>
      </c>
      <c r="AP12" s="82">
        <f t="shared" si="14"/>
        <v>4</v>
      </c>
      <c r="AQ12" s="82"/>
      <c r="AR12" s="88">
        <v>5</v>
      </c>
      <c r="AS12" s="88">
        <f t="shared" si="15"/>
        <v>4</v>
      </c>
      <c r="AT12" s="88"/>
    </row>
    <row r="13" spans="1:46" s="92" customFormat="1" ht="15.75" customHeight="1" x14ac:dyDescent="0.2">
      <c r="A13" s="86" t="s">
        <v>1</v>
      </c>
      <c r="B13" s="82">
        <v>5</v>
      </c>
      <c r="C13" s="83">
        <f t="shared" si="0"/>
        <v>10</v>
      </c>
      <c r="D13" s="84">
        <f t="shared" si="1"/>
        <v>6.7</v>
      </c>
      <c r="E13" s="85">
        <f t="shared" si="2"/>
        <v>67</v>
      </c>
      <c r="F13" s="84"/>
      <c r="G13" s="86"/>
      <c r="H13" s="91">
        <v>3</v>
      </c>
      <c r="I13" s="88">
        <f t="shared" si="3"/>
        <v>6</v>
      </c>
      <c r="J13" s="89">
        <v>1</v>
      </c>
      <c r="K13" s="86">
        <v>2</v>
      </c>
      <c r="L13" s="82">
        <f t="shared" si="4"/>
        <v>8</v>
      </c>
      <c r="M13" s="90">
        <v>1</v>
      </c>
      <c r="N13" s="91">
        <v>5</v>
      </c>
      <c r="O13" s="88">
        <f t="shared" si="5"/>
        <v>4</v>
      </c>
      <c r="P13" s="89"/>
      <c r="Q13" s="86">
        <v>2</v>
      </c>
      <c r="R13" s="82">
        <f t="shared" si="6"/>
        <v>8</v>
      </c>
      <c r="S13" s="90"/>
      <c r="T13" s="88">
        <v>6</v>
      </c>
      <c r="U13" s="88">
        <f t="shared" si="7"/>
        <v>3</v>
      </c>
      <c r="V13" s="88"/>
      <c r="W13" s="93"/>
      <c r="X13" s="82">
        <f t="shared" si="8"/>
        <v>0</v>
      </c>
      <c r="Y13" s="82"/>
      <c r="Z13" s="91">
        <v>4</v>
      </c>
      <c r="AA13" s="88">
        <f t="shared" si="9"/>
        <v>5</v>
      </c>
      <c r="AB13" s="88"/>
      <c r="AC13" s="82">
        <v>4</v>
      </c>
      <c r="AD13" s="82">
        <f t="shared" si="10"/>
        <v>5</v>
      </c>
      <c r="AE13" s="82"/>
      <c r="AF13" s="88">
        <v>3</v>
      </c>
      <c r="AG13" s="88">
        <f t="shared" si="11"/>
        <v>6</v>
      </c>
      <c r="AH13" s="88">
        <v>1</v>
      </c>
      <c r="AI13" s="82"/>
      <c r="AJ13" s="82">
        <f t="shared" si="12"/>
        <v>0</v>
      </c>
      <c r="AK13" s="82"/>
      <c r="AL13" s="88"/>
      <c r="AM13" s="88">
        <f t="shared" si="13"/>
        <v>0</v>
      </c>
      <c r="AN13" s="88"/>
      <c r="AO13" s="38">
        <v>3</v>
      </c>
      <c r="AP13" s="82">
        <f t="shared" si="14"/>
        <v>6</v>
      </c>
      <c r="AQ13" s="82">
        <v>1</v>
      </c>
      <c r="AR13" s="39">
        <v>1</v>
      </c>
      <c r="AS13" s="88">
        <f t="shared" si="15"/>
        <v>10</v>
      </c>
      <c r="AT13" s="88">
        <v>2</v>
      </c>
    </row>
    <row r="14" spans="1:46" s="92" customFormat="1" ht="15.75" customHeight="1" x14ac:dyDescent="0.2">
      <c r="A14" s="86" t="s">
        <v>138</v>
      </c>
      <c r="B14" s="82">
        <v>6</v>
      </c>
      <c r="C14" s="83">
        <f t="shared" si="0"/>
        <v>4</v>
      </c>
      <c r="D14" s="84">
        <f t="shared" si="1"/>
        <v>4.75</v>
      </c>
      <c r="E14" s="85">
        <f t="shared" si="2"/>
        <v>19</v>
      </c>
      <c r="F14" s="84"/>
      <c r="G14" s="86"/>
      <c r="H14" s="91">
        <v>4</v>
      </c>
      <c r="I14" s="88">
        <f t="shared" si="3"/>
        <v>5</v>
      </c>
      <c r="J14" s="89"/>
      <c r="K14" s="86">
        <v>5</v>
      </c>
      <c r="L14" s="82">
        <f t="shared" si="4"/>
        <v>4</v>
      </c>
      <c r="M14" s="90"/>
      <c r="N14" s="91">
        <v>3</v>
      </c>
      <c r="O14" s="88">
        <f t="shared" si="5"/>
        <v>6</v>
      </c>
      <c r="P14" s="89"/>
      <c r="Q14" s="86"/>
      <c r="R14" s="82">
        <f t="shared" si="6"/>
        <v>0</v>
      </c>
      <c r="S14" s="90"/>
      <c r="T14" s="91">
        <v>5</v>
      </c>
      <c r="U14" s="88">
        <f t="shared" si="7"/>
        <v>4</v>
      </c>
      <c r="V14" s="88"/>
      <c r="W14" s="86"/>
      <c r="X14" s="82">
        <f t="shared" si="8"/>
        <v>0</v>
      </c>
      <c r="Y14" s="82"/>
      <c r="Z14" s="91"/>
      <c r="AA14" s="88">
        <f t="shared" si="9"/>
        <v>0</v>
      </c>
      <c r="AB14" s="88"/>
      <c r="AC14" s="86"/>
      <c r="AD14" s="82">
        <f t="shared" si="10"/>
        <v>0</v>
      </c>
      <c r="AE14" s="82"/>
      <c r="AF14" s="91"/>
      <c r="AG14" s="88">
        <f t="shared" si="11"/>
        <v>0</v>
      </c>
      <c r="AH14" s="88"/>
      <c r="AI14" s="86"/>
      <c r="AJ14" s="82">
        <f t="shared" si="12"/>
        <v>0</v>
      </c>
      <c r="AK14" s="82"/>
      <c r="AL14" s="91"/>
      <c r="AM14" s="88">
        <f t="shared" si="13"/>
        <v>0</v>
      </c>
      <c r="AN14" s="88"/>
      <c r="AO14" s="86"/>
      <c r="AP14" s="82">
        <f t="shared" si="14"/>
        <v>0</v>
      </c>
      <c r="AQ14" s="82"/>
      <c r="AR14" s="88"/>
      <c r="AS14" s="88">
        <f t="shared" si="15"/>
        <v>0</v>
      </c>
      <c r="AT14" s="88"/>
    </row>
    <row r="15" spans="1:46" s="92" customFormat="1" ht="15.75" customHeight="1" x14ac:dyDescent="0.2">
      <c r="A15" s="86" t="s">
        <v>114</v>
      </c>
      <c r="B15" s="82">
        <v>7</v>
      </c>
      <c r="C15" s="83">
        <f t="shared" si="0"/>
        <v>2</v>
      </c>
      <c r="D15" s="84">
        <f t="shared" si="1"/>
        <v>8</v>
      </c>
      <c r="E15" s="85">
        <f t="shared" si="2"/>
        <v>16</v>
      </c>
      <c r="F15" s="84"/>
      <c r="G15" s="86"/>
      <c r="H15" s="91"/>
      <c r="I15" s="88">
        <f t="shared" si="3"/>
        <v>0</v>
      </c>
      <c r="J15" s="89"/>
      <c r="K15" s="82"/>
      <c r="L15" s="82">
        <f t="shared" si="4"/>
        <v>0</v>
      </c>
      <c r="M15" s="90"/>
      <c r="N15" s="91"/>
      <c r="O15" s="88">
        <f t="shared" si="5"/>
        <v>0</v>
      </c>
      <c r="P15" s="89"/>
      <c r="Q15" s="82">
        <v>3</v>
      </c>
      <c r="R15" s="82">
        <f t="shared" si="6"/>
        <v>6</v>
      </c>
      <c r="S15" s="90">
        <v>2</v>
      </c>
      <c r="T15" s="88"/>
      <c r="U15" s="88">
        <f t="shared" si="7"/>
        <v>0</v>
      </c>
      <c r="V15" s="88"/>
      <c r="W15" s="82"/>
      <c r="X15" s="82">
        <f t="shared" si="8"/>
        <v>0</v>
      </c>
      <c r="Y15" s="82"/>
      <c r="Z15" s="88"/>
      <c r="AA15" s="88">
        <f t="shared" si="9"/>
        <v>0</v>
      </c>
      <c r="AB15" s="88"/>
      <c r="AC15" s="82"/>
      <c r="AD15" s="82">
        <f t="shared" si="10"/>
        <v>0</v>
      </c>
      <c r="AE15" s="82"/>
      <c r="AF15" s="88"/>
      <c r="AG15" s="88">
        <f t="shared" si="11"/>
        <v>0</v>
      </c>
      <c r="AH15" s="88"/>
      <c r="AI15" s="82">
        <v>2</v>
      </c>
      <c r="AJ15" s="82">
        <f t="shared" si="12"/>
        <v>8</v>
      </c>
      <c r="AK15" s="82"/>
      <c r="AL15" s="88"/>
      <c r="AM15" s="88">
        <f t="shared" si="13"/>
        <v>0</v>
      </c>
      <c r="AN15" s="88"/>
      <c r="AO15" s="82"/>
      <c r="AP15" s="82">
        <f t="shared" si="14"/>
        <v>0</v>
      </c>
      <c r="AQ15" s="82"/>
      <c r="AR15" s="88"/>
      <c r="AS15" s="88">
        <f t="shared" si="15"/>
        <v>0</v>
      </c>
      <c r="AT15" s="88"/>
    </row>
    <row r="16" spans="1:46" s="92" customFormat="1" ht="15.75" customHeight="1" x14ac:dyDescent="0.2">
      <c r="A16" s="86" t="s">
        <v>115</v>
      </c>
      <c r="B16" s="82">
        <v>8</v>
      </c>
      <c r="C16" s="83">
        <f t="shared" si="0"/>
        <v>1</v>
      </c>
      <c r="D16" s="84">
        <f t="shared" si="1"/>
        <v>7</v>
      </c>
      <c r="E16" s="85">
        <f t="shared" si="2"/>
        <v>7</v>
      </c>
      <c r="F16" s="84"/>
      <c r="G16" s="86"/>
      <c r="H16" s="88"/>
      <c r="I16" s="88">
        <f t="shared" si="3"/>
        <v>0</v>
      </c>
      <c r="J16" s="89"/>
      <c r="K16" s="82"/>
      <c r="L16" s="82">
        <f t="shared" si="4"/>
        <v>0</v>
      </c>
      <c r="M16" s="90"/>
      <c r="N16" s="88"/>
      <c r="O16" s="88">
        <f t="shared" si="5"/>
        <v>0</v>
      </c>
      <c r="P16" s="89"/>
      <c r="Q16" s="86"/>
      <c r="R16" s="82">
        <f t="shared" si="6"/>
        <v>0</v>
      </c>
      <c r="S16" s="90"/>
      <c r="T16" s="87"/>
      <c r="U16" s="88">
        <f t="shared" si="7"/>
        <v>0</v>
      </c>
      <c r="V16" s="88"/>
      <c r="W16" s="86"/>
      <c r="X16" s="82">
        <f t="shared" si="8"/>
        <v>0</v>
      </c>
      <c r="Y16" s="82"/>
      <c r="Z16" s="88"/>
      <c r="AA16" s="88">
        <f t="shared" si="9"/>
        <v>0</v>
      </c>
      <c r="AB16" s="88"/>
      <c r="AC16" s="86"/>
      <c r="AD16" s="82">
        <f t="shared" si="10"/>
        <v>0</v>
      </c>
      <c r="AE16" s="82"/>
      <c r="AF16" s="88"/>
      <c r="AG16" s="88">
        <f t="shared" si="11"/>
        <v>0</v>
      </c>
      <c r="AH16" s="88"/>
      <c r="AI16" s="86"/>
      <c r="AJ16" s="82">
        <f t="shared" si="12"/>
        <v>0</v>
      </c>
      <c r="AK16" s="82"/>
      <c r="AL16" s="87"/>
      <c r="AM16" s="88">
        <f t="shared" si="13"/>
        <v>0</v>
      </c>
      <c r="AN16" s="88"/>
      <c r="AO16" s="86"/>
      <c r="AP16" s="82">
        <f t="shared" si="14"/>
        <v>0</v>
      </c>
      <c r="AQ16" s="82"/>
      <c r="AR16" s="91">
        <v>3</v>
      </c>
      <c r="AS16" s="88">
        <f t="shared" si="15"/>
        <v>6</v>
      </c>
      <c r="AT16" s="88">
        <v>1</v>
      </c>
    </row>
    <row r="17" spans="1:11" ht="15" x14ac:dyDescent="0.2">
      <c r="F17" s="94"/>
      <c r="G17" s="95"/>
    </row>
    <row r="18" spans="1:11" ht="15" x14ac:dyDescent="0.2">
      <c r="F18" s="94"/>
      <c r="G18" s="95"/>
    </row>
    <row r="19" spans="1:11" ht="15" x14ac:dyDescent="0.2">
      <c r="F19" s="94"/>
      <c r="G19" s="95"/>
    </row>
    <row r="20" spans="1:11" ht="15" x14ac:dyDescent="0.2">
      <c r="F20" s="94"/>
      <c r="G20" s="95"/>
    </row>
    <row r="22" spans="1:11" ht="15" x14ac:dyDescent="0.2">
      <c r="A22" s="66" t="s">
        <v>12</v>
      </c>
      <c r="B22" s="66"/>
      <c r="C22" s="66"/>
      <c r="D22" s="66"/>
      <c r="E22" s="66"/>
      <c r="F22" s="66"/>
      <c r="G22" s="66"/>
      <c r="H22" s="96"/>
      <c r="K22" s="66"/>
    </row>
    <row r="23" spans="1:11" ht="15" x14ac:dyDescent="0.2">
      <c r="A23" s="66">
        <v>1</v>
      </c>
      <c r="B23" s="148" t="s">
        <v>13</v>
      </c>
      <c r="C23" s="148"/>
      <c r="D23" s="66">
        <v>10</v>
      </c>
      <c r="E23" s="66" t="s">
        <v>9</v>
      </c>
      <c r="F23" s="66"/>
      <c r="G23" s="66"/>
      <c r="H23" s="66"/>
      <c r="K23" s="66"/>
    </row>
    <row r="24" spans="1:11" ht="15" x14ac:dyDescent="0.2">
      <c r="A24" s="66">
        <v>2</v>
      </c>
      <c r="B24" s="148" t="s">
        <v>13</v>
      </c>
      <c r="C24" s="148"/>
      <c r="D24" s="66">
        <v>8</v>
      </c>
      <c r="E24" s="66" t="s">
        <v>9</v>
      </c>
      <c r="F24" s="66"/>
      <c r="G24" s="66"/>
      <c r="H24" s="66"/>
      <c r="K24" s="66"/>
    </row>
    <row r="25" spans="1:11" ht="15" x14ac:dyDescent="0.2">
      <c r="A25" s="66">
        <v>3</v>
      </c>
      <c r="B25" s="148" t="s">
        <v>13</v>
      </c>
      <c r="C25" s="148"/>
      <c r="D25" s="66">
        <v>6</v>
      </c>
      <c r="E25" s="66" t="s">
        <v>9</v>
      </c>
      <c r="F25" s="66"/>
      <c r="G25" s="66"/>
    </row>
    <row r="26" spans="1:11" ht="15" x14ac:dyDescent="0.2">
      <c r="A26" s="66">
        <v>4</v>
      </c>
      <c r="B26" s="148" t="s">
        <v>13</v>
      </c>
      <c r="C26" s="148"/>
      <c r="D26" s="66">
        <v>5</v>
      </c>
      <c r="E26" s="66" t="s">
        <v>9</v>
      </c>
      <c r="F26" s="66"/>
      <c r="G26" s="66"/>
    </row>
    <row r="27" spans="1:11" ht="15" x14ac:dyDescent="0.2">
      <c r="A27" s="66">
        <v>5</v>
      </c>
      <c r="B27" s="148" t="s">
        <v>13</v>
      </c>
      <c r="C27" s="148"/>
      <c r="D27" s="66">
        <v>4</v>
      </c>
      <c r="E27" s="66" t="s">
        <v>9</v>
      </c>
      <c r="F27" s="66"/>
      <c r="G27" s="66"/>
    </row>
    <row r="28" spans="1:11" ht="15" x14ac:dyDescent="0.2">
      <c r="A28" s="66">
        <v>6</v>
      </c>
      <c r="B28" s="148" t="s">
        <v>13</v>
      </c>
      <c r="C28" s="148"/>
      <c r="D28" s="66">
        <v>3</v>
      </c>
      <c r="E28" s="66" t="s">
        <v>9</v>
      </c>
      <c r="F28" s="66"/>
      <c r="G28" s="66"/>
    </row>
    <row r="29" spans="1:11" ht="15" x14ac:dyDescent="0.2">
      <c r="A29" s="66">
        <v>7</v>
      </c>
      <c r="B29" s="148" t="s">
        <v>13</v>
      </c>
      <c r="C29" s="148"/>
      <c r="D29" s="66">
        <v>2</v>
      </c>
      <c r="E29" s="66" t="s">
        <v>9</v>
      </c>
      <c r="F29" s="66"/>
      <c r="G29" s="66"/>
    </row>
    <row r="30" spans="1:11" ht="15" x14ac:dyDescent="0.2">
      <c r="A30" s="66">
        <v>8</v>
      </c>
      <c r="B30" s="148" t="s">
        <v>13</v>
      </c>
      <c r="C30" s="148"/>
      <c r="D30" s="66">
        <v>1</v>
      </c>
      <c r="E30" s="66" t="s">
        <v>9</v>
      </c>
      <c r="F30" s="66"/>
      <c r="G30" s="66"/>
    </row>
    <row r="31" spans="1:11" ht="15" x14ac:dyDescent="0.2">
      <c r="A31" s="97">
        <v>10</v>
      </c>
      <c r="B31" s="151" t="s">
        <v>13</v>
      </c>
      <c r="C31" s="151"/>
      <c r="D31" s="97">
        <v>0</v>
      </c>
      <c r="E31" s="97" t="s">
        <v>9</v>
      </c>
      <c r="F31" s="98" t="s">
        <v>29</v>
      </c>
      <c r="G31" s="66"/>
    </row>
  </sheetData>
  <mergeCells count="26">
    <mergeCell ref="B30:C30"/>
    <mergeCell ref="B31:C31"/>
    <mergeCell ref="B24:C24"/>
    <mergeCell ref="B25:C25"/>
    <mergeCell ref="B26:C26"/>
    <mergeCell ref="B27:C27"/>
    <mergeCell ref="B28:C28"/>
    <mergeCell ref="B29:C29"/>
    <mergeCell ref="AI6:AK6"/>
    <mergeCell ref="AL6:AN6"/>
    <mergeCell ref="AO6:AQ6"/>
    <mergeCell ref="AR6:AT6"/>
    <mergeCell ref="F7:G7"/>
    <mergeCell ref="AC6:AE6"/>
    <mergeCell ref="AF6:AH6"/>
    <mergeCell ref="B23:C23"/>
    <mergeCell ref="Q6:S6"/>
    <mergeCell ref="T6:V6"/>
    <mergeCell ref="W6:Y6"/>
    <mergeCell ref="Z6:AB6"/>
    <mergeCell ref="N6:P6"/>
    <mergeCell ref="E2:G2"/>
    <mergeCell ref="C6:C7"/>
    <mergeCell ref="F6:G6"/>
    <mergeCell ref="H6:J6"/>
    <mergeCell ref="K6:M6"/>
  </mergeCells>
  <conditionalFormatting sqref="H9:H16 K9:K16 N9:N16 Q9:Q16 T9:T16 W15 AC15:AC16 AI15:AI16 AO15:AO16">
    <cfRule type="cellIs" dxfId="24" priority="2" stopIfTrue="1" operator="equal">
      <formula>10</formula>
    </cfRule>
  </conditionalFormatting>
  <pageMargins left="0.17" right="0.17" top="0.98425196850393704" bottom="0.78740157480314965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34</vt:i4>
      </vt:variant>
    </vt:vector>
  </HeadingPairs>
  <TitlesOfParts>
    <vt:vector size="52" baseType="lpstr">
      <vt:lpstr>2008-2009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Ewige Bestenliste</vt:lpstr>
      <vt:lpstr>'2010'!punkte</vt:lpstr>
      <vt:lpstr>'2011'!punkte</vt:lpstr>
      <vt:lpstr>'2012'!punkte</vt:lpstr>
      <vt:lpstr>'2013'!punkte</vt:lpstr>
      <vt:lpstr>'2014'!punkte</vt:lpstr>
      <vt:lpstr>'2015'!punkte</vt:lpstr>
      <vt:lpstr>'2016'!punkte</vt:lpstr>
      <vt:lpstr>'2017'!punkte</vt:lpstr>
      <vt:lpstr>'2018'!punkte</vt:lpstr>
      <vt:lpstr>'2019'!punkte</vt:lpstr>
      <vt:lpstr>'2020'!punkte</vt:lpstr>
      <vt:lpstr>'2021'!punkte</vt:lpstr>
      <vt:lpstr>'2022'!punkte</vt:lpstr>
      <vt:lpstr>'2023'!punkte</vt:lpstr>
      <vt:lpstr>'2024'!punkte</vt:lpstr>
      <vt:lpstr>'2025'!punkte</vt:lpstr>
      <vt:lpstr>punkte</vt:lpstr>
      <vt:lpstr>'2010'!Wertung</vt:lpstr>
      <vt:lpstr>'2011'!Wertung</vt:lpstr>
      <vt:lpstr>'2012'!Wertung</vt:lpstr>
      <vt:lpstr>'2013'!Wertung</vt:lpstr>
      <vt:lpstr>'2014'!Wertung</vt:lpstr>
      <vt:lpstr>'2015'!Wertung</vt:lpstr>
      <vt:lpstr>'2016'!Wertung</vt:lpstr>
      <vt:lpstr>'2017'!Wertung</vt:lpstr>
      <vt:lpstr>'2018'!Wertung</vt:lpstr>
      <vt:lpstr>'2019'!Wertung</vt:lpstr>
      <vt:lpstr>'2020'!Wertung</vt:lpstr>
      <vt:lpstr>'2021'!Wertung</vt:lpstr>
      <vt:lpstr>'2022'!Wertung</vt:lpstr>
      <vt:lpstr>'2023'!Wertung</vt:lpstr>
      <vt:lpstr>'2024'!Wertung</vt:lpstr>
      <vt:lpstr>'2025'!Wertung</vt:lpstr>
      <vt:lpstr>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Kürth</dc:creator>
  <cp:lastModifiedBy>Oliver Kürth</cp:lastModifiedBy>
  <cp:lastPrinted>2023-05-11T17:34:33Z</cp:lastPrinted>
  <dcterms:created xsi:type="dcterms:W3CDTF">2008-06-09T15:36:20Z</dcterms:created>
  <dcterms:modified xsi:type="dcterms:W3CDTF">2024-12-15T16:43:36Z</dcterms:modified>
</cp:coreProperties>
</file>